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1\Home$\Hyamyalyajnen.O\Desktop\Работа\ИНФО на сайт\2021\"/>
    </mc:Choice>
  </mc:AlternateContent>
  <bookViews>
    <workbookView xWindow="0" yWindow="0" windowWidth="28800" windowHeight="14235" activeTab="1"/>
  </bookViews>
  <sheets>
    <sheet name="январь 2021" sheetId="1" r:id="rId1"/>
    <sheet name="февраль 2021" sheetId="3" r:id="rId2"/>
  </sheets>
  <definedNames>
    <definedName name="asda" localSheetId="1">#REF!</definedName>
    <definedName name="asda" localSheetId="0">#REF!</definedName>
    <definedName name="asda">#REF!</definedName>
    <definedName name="l" localSheetId="1">#REF!</definedName>
    <definedName name="l" localSheetId="0">#REF!</definedName>
    <definedName name="l">#REF!</definedName>
    <definedName name="_xlnm.Database" localSheetId="1">#REF!</definedName>
    <definedName name="_xlnm.Database" localSheetId="0">#REF!</definedName>
    <definedName name="_xlnm.Database">#REF!</definedName>
    <definedName name="рп" localSheetId="1">#REF!</definedName>
    <definedName name="рп" localSheetId="0">#REF!</definedName>
    <definedName name="рп">#REF!</definedName>
    <definedName name="сент" localSheetId="1">#REF!</definedName>
    <definedName name="сент" localSheetId="0">#REF!</definedName>
    <definedName name="сент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3" l="1"/>
  <c r="F8" i="3"/>
  <c r="F7" i="3"/>
  <c r="E7" i="3"/>
  <c r="G18" i="3" l="1"/>
  <c r="B26" i="3"/>
  <c r="B25" i="3"/>
  <c r="G24" i="3"/>
  <c r="F24" i="3"/>
  <c r="E24" i="3"/>
  <c r="B23" i="3"/>
  <c r="B22" i="3"/>
  <c r="G21" i="3"/>
  <c r="F21" i="3"/>
  <c r="E21" i="3"/>
  <c r="B21" i="3" s="1"/>
  <c r="B20" i="3"/>
  <c r="B19" i="3"/>
  <c r="F18" i="3"/>
  <c r="E18" i="3"/>
  <c r="B18" i="3" s="1"/>
  <c r="D18" i="3"/>
  <c r="C18" i="3"/>
  <c r="B17" i="3"/>
  <c r="B16" i="3"/>
  <c r="G15" i="3"/>
  <c r="F15" i="3"/>
  <c r="E15" i="3"/>
  <c r="D15" i="3"/>
  <c r="B15" i="3" s="1"/>
  <c r="C15" i="3"/>
  <c r="B14" i="3"/>
  <c r="B13" i="3"/>
  <c r="G12" i="3"/>
  <c r="F12" i="3"/>
  <c r="E12" i="3"/>
  <c r="B11" i="3"/>
  <c r="B10" i="3"/>
  <c r="G9" i="3"/>
  <c r="F9" i="3"/>
  <c r="E9" i="3"/>
  <c r="D9" i="3"/>
  <c r="C9" i="3"/>
  <c r="B8" i="3"/>
  <c r="B7" i="3"/>
  <c r="F6" i="3"/>
  <c r="E6" i="3"/>
  <c r="D6" i="3"/>
  <c r="C6" i="3"/>
  <c r="G6" i="3" l="1"/>
  <c r="B24" i="3"/>
  <c r="B12" i="3"/>
  <c r="B9" i="3"/>
  <c r="B6" i="3"/>
  <c r="E7" i="1"/>
  <c r="F8" i="1"/>
  <c r="C7" i="1"/>
  <c r="F7" i="1"/>
  <c r="B26" i="1" l="1"/>
  <c r="B25" i="1"/>
  <c r="G24" i="1"/>
  <c r="F24" i="1"/>
  <c r="B24" i="1" s="1"/>
  <c r="E24" i="1"/>
  <c r="B23" i="1"/>
  <c r="B22" i="1"/>
  <c r="G21" i="1"/>
  <c r="F21" i="1"/>
  <c r="E21" i="1"/>
  <c r="B21" i="1" s="1"/>
  <c r="B20" i="1"/>
  <c r="B19" i="1"/>
  <c r="G18" i="1"/>
  <c r="F18" i="1"/>
  <c r="E18" i="1"/>
  <c r="D18" i="1"/>
  <c r="C18" i="1"/>
  <c r="B17" i="1"/>
  <c r="B16" i="1"/>
  <c r="G15" i="1"/>
  <c r="F15" i="1"/>
  <c r="E15" i="1"/>
  <c r="D15" i="1"/>
  <c r="C15" i="1"/>
  <c r="B14" i="1"/>
  <c r="B13" i="1"/>
  <c r="G12" i="1"/>
  <c r="F12" i="1"/>
  <c r="E12" i="1"/>
  <c r="B12" i="1" s="1"/>
  <c r="B11" i="1"/>
  <c r="B10" i="1"/>
  <c r="F9" i="1"/>
  <c r="E9" i="1"/>
  <c r="D9" i="1"/>
  <c r="C9" i="1"/>
  <c r="B8" i="1"/>
  <c r="B7" i="1"/>
  <c r="F6" i="1"/>
  <c r="E6" i="1"/>
  <c r="D6" i="1"/>
  <c r="C6" i="1"/>
  <c r="B9" i="1" l="1"/>
  <c r="G9" i="1"/>
  <c r="G6" i="1"/>
  <c r="B18" i="1"/>
  <c r="B15" i="1"/>
  <c r="B6" i="1"/>
</calcChain>
</file>

<file path=xl/sharedStrings.xml><?xml version="1.0" encoding="utf-8"?>
<sst xmlns="http://schemas.openxmlformats.org/spreadsheetml/2006/main" count="72" uniqueCount="20">
  <si>
    <t>Ленинградская область</t>
  </si>
  <si>
    <t>Полезный отпуск электрической энергии Потребителям, присоединеным к сетям</t>
  </si>
  <si>
    <t>электрическая энергия, кВт*ч</t>
  </si>
  <si>
    <t>электрическая мощность, МВт</t>
  </si>
  <si>
    <t>ВСЕГО</t>
  </si>
  <si>
    <t>ВН</t>
  </si>
  <si>
    <t>СН1</t>
  </si>
  <si>
    <t>СН2</t>
  </si>
  <si>
    <t>НН</t>
  </si>
  <si>
    <t>ОАО "Ленинградская областная управляющая электросетевая компания"</t>
  </si>
  <si>
    <t>"Прочие потребители"</t>
  </si>
  <si>
    <t>"Население и потребители, приравненные к населению"</t>
  </si>
  <si>
    <t>МП "Всеволожское предприятие электрических сетей"</t>
  </si>
  <si>
    <t>ООО "ЛЕНСЕТЬ"</t>
  </si>
  <si>
    <t>ООО "Линк Электро"</t>
  </si>
  <si>
    <t>ОАО"ОБОРОНЭНЕРГО"</t>
  </si>
  <si>
    <t>ООО "Сетевое предприятие "Росэнерго"</t>
  </si>
  <si>
    <t>ООО "Северо-Западная Электростевая Компания"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</si>
  <si>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январь 2021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</si>
  <si>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февраль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</si>
</sst>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_ ;[Red]\-#,##0\ "/>
    <numFmt numFmtId="165" formatCode="#,##0.000_ ;[Red]\-#,##0.000\ "/>
    <numFmt numFmtId="166" formatCode="#,##0.000"/>
    <numFmt numFmtId="167" formatCode="0.000"/>
    <numFmt numFmtId="168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8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0" applyFill="0" applyBorder="0" applyAlignment="0" applyProtection="0">
      <alignment horizontal="left"/>
    </xf>
    <xf numFmtId="0" fontId="7" fillId="0" borderId="0"/>
    <xf numFmtId="168" fontId="7" fillId="0" borderId="0" applyFont="0" applyFill="0" applyBorder="0" applyAlignment="0" applyProtection="0"/>
  </cellStyleXfs>
  <cellXfs count="79">
    <xf numFmtId="0" fontId="0" fillId="0" borderId="0" xfId="0"/>
    <xf numFmtId="0" fontId="3" fillId="0" borderId="7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4" xfId="1" applyFont="1" applyFill="1" applyBorder="1" applyAlignment="1">
      <alignment vertical="top"/>
    </xf>
    <xf numFmtId="164" fontId="3" fillId="0" borderId="14" xfId="1" applyNumberFormat="1" applyFont="1" applyFill="1" applyBorder="1" applyAlignment="1">
      <alignment horizontal="right"/>
    </xf>
    <xf numFmtId="164" fontId="3" fillId="0" borderId="15" xfId="1" applyNumberFormat="1" applyFont="1" applyFill="1" applyBorder="1"/>
    <xf numFmtId="164" fontId="3" fillId="0" borderId="16" xfId="1" applyNumberFormat="1" applyFont="1" applyFill="1" applyBorder="1"/>
    <xf numFmtId="164" fontId="3" fillId="0" borderId="17" xfId="1" applyNumberFormat="1" applyFont="1" applyFill="1" applyBorder="1"/>
    <xf numFmtId="165" fontId="3" fillId="0" borderId="18" xfId="1" applyNumberFormat="1" applyFont="1" applyFill="1" applyBorder="1"/>
    <xf numFmtId="166" fontId="3" fillId="0" borderId="15" xfId="1" applyNumberFormat="1" applyFont="1" applyFill="1" applyBorder="1"/>
    <xf numFmtId="166" fontId="3" fillId="0" borderId="16" xfId="1" applyNumberFormat="1" applyFont="1" applyFill="1" applyBorder="1"/>
    <xf numFmtId="166" fontId="4" fillId="0" borderId="16" xfId="0" applyNumberFormat="1" applyFont="1" applyBorder="1"/>
    <xf numFmtId="0" fontId="5" fillId="0" borderId="19" xfId="1" applyFont="1" applyFill="1" applyBorder="1" applyAlignment="1">
      <alignment horizontal="right"/>
    </xf>
    <xf numFmtId="164" fontId="5" fillId="0" borderId="19" xfId="1" applyNumberFormat="1" applyFont="1" applyFill="1" applyBorder="1" applyAlignment="1">
      <alignment horizontal="right"/>
    </xf>
    <xf numFmtId="3" fontId="6" fillId="0" borderId="21" xfId="0" applyNumberFormat="1" applyFont="1" applyBorder="1"/>
    <xf numFmtId="164" fontId="5" fillId="0" borderId="22" xfId="1" applyNumberFormat="1" applyFont="1" applyFill="1" applyBorder="1"/>
    <xf numFmtId="164" fontId="5" fillId="0" borderId="20" xfId="1" applyNumberFormat="1" applyFont="1" applyFill="1" applyBorder="1"/>
    <xf numFmtId="164" fontId="5" fillId="0" borderId="21" xfId="1" applyNumberFormat="1" applyFont="1" applyFill="1" applyBorder="1"/>
    <xf numFmtId="0" fontId="0" fillId="0" borderId="21" xfId="0" applyBorder="1"/>
    <xf numFmtId="164" fontId="5" fillId="0" borderId="23" xfId="1" applyNumberFormat="1" applyFont="1" applyFill="1" applyBorder="1"/>
    <xf numFmtId="164" fontId="5" fillId="0" borderId="24" xfId="1" applyNumberFormat="1" applyFont="1" applyFill="1" applyBorder="1" applyAlignment="1">
      <alignment horizontal="right"/>
    </xf>
    <xf numFmtId="3" fontId="5" fillId="0" borderId="25" xfId="1" applyNumberFormat="1" applyFont="1" applyFill="1" applyBorder="1"/>
    <xf numFmtId="3" fontId="5" fillId="0" borderId="26" xfId="1" applyNumberFormat="1" applyFont="1" applyFill="1" applyBorder="1"/>
    <xf numFmtId="164" fontId="5" fillId="0" borderId="25" xfId="1" applyNumberFormat="1" applyFont="1" applyFill="1" applyBorder="1"/>
    <xf numFmtId="164" fontId="5" fillId="0" borderId="26" xfId="1" applyNumberFormat="1" applyFont="1" applyFill="1" applyBorder="1"/>
    <xf numFmtId="164" fontId="5" fillId="0" borderId="27" xfId="1" applyNumberFormat="1" applyFont="1" applyFill="1" applyBorder="1"/>
    <xf numFmtId="164" fontId="3" fillId="0" borderId="28" xfId="1" applyNumberFormat="1" applyFont="1" applyFill="1" applyBorder="1" applyAlignment="1">
      <alignment horizontal="right"/>
    </xf>
    <xf numFmtId="3" fontId="3" fillId="0" borderId="29" xfId="1" applyNumberFormat="1" applyFont="1" applyFill="1" applyBorder="1"/>
    <xf numFmtId="3" fontId="3" fillId="0" borderId="16" xfId="1" applyNumberFormat="1" applyFont="1" applyFill="1" applyBorder="1"/>
    <xf numFmtId="3" fontId="3" fillId="0" borderId="17" xfId="1" applyNumberFormat="1" applyFont="1" applyFill="1" applyBorder="1"/>
    <xf numFmtId="167" fontId="3" fillId="0" borderId="16" xfId="1" applyNumberFormat="1" applyFont="1" applyFill="1" applyBorder="1"/>
    <xf numFmtId="167" fontId="3" fillId="0" borderId="17" xfId="1" applyNumberFormat="1" applyFont="1" applyFill="1" applyBorder="1"/>
    <xf numFmtId="3" fontId="6" fillId="0" borderId="20" xfId="0" applyNumberFormat="1" applyFont="1" applyBorder="1"/>
    <xf numFmtId="3" fontId="5" fillId="0" borderId="21" xfId="1" applyNumberFormat="1" applyFont="1" applyFill="1" applyBorder="1"/>
    <xf numFmtId="3" fontId="5" fillId="0" borderId="23" xfId="1" applyNumberFormat="1" applyFont="1" applyFill="1" applyBorder="1"/>
    <xf numFmtId="164" fontId="5" fillId="0" borderId="19" xfId="1" applyNumberFormat="1" applyFont="1" applyFill="1" applyBorder="1"/>
    <xf numFmtId="164" fontId="5" fillId="0" borderId="24" xfId="1" applyNumberFormat="1" applyFont="1" applyFill="1" applyBorder="1"/>
    <xf numFmtId="1" fontId="6" fillId="0" borderId="21" xfId="0" applyNumberFormat="1" applyFont="1" applyBorder="1"/>
    <xf numFmtId="1" fontId="5" fillId="0" borderId="21" xfId="1" applyNumberFormat="1" applyFont="1" applyFill="1" applyBorder="1"/>
    <xf numFmtId="1" fontId="5" fillId="0" borderId="23" xfId="1" applyNumberFormat="1" applyFont="1" applyFill="1" applyBorder="1"/>
    <xf numFmtId="1" fontId="5" fillId="0" borderId="26" xfId="1" applyNumberFormat="1" applyFont="1" applyFill="1" applyBorder="1"/>
    <xf numFmtId="3" fontId="5" fillId="0" borderId="27" xfId="1" applyNumberFormat="1" applyFont="1" applyFill="1" applyBorder="1"/>
    <xf numFmtId="164" fontId="5" fillId="0" borderId="30" xfId="1" applyNumberFormat="1" applyFont="1" applyFill="1" applyBorder="1" applyAlignment="1">
      <alignment horizontal="right"/>
    </xf>
    <xf numFmtId="3" fontId="6" fillId="0" borderId="31" xfId="0" applyNumberFormat="1" applyFont="1" applyBorder="1"/>
    <xf numFmtId="164" fontId="5" fillId="0" borderId="32" xfId="1" applyNumberFormat="1" applyFont="1" applyFill="1" applyBorder="1" applyAlignment="1">
      <alignment horizontal="right"/>
    </xf>
    <xf numFmtId="3" fontId="5" fillId="0" borderId="33" xfId="1" applyNumberFormat="1" applyFont="1" applyFill="1" applyBorder="1"/>
    <xf numFmtId="3" fontId="3" fillId="0" borderId="15" xfId="1" applyNumberFormat="1" applyFont="1" applyFill="1" applyBorder="1"/>
    <xf numFmtId="0" fontId="3" fillId="0" borderId="28" xfId="1" applyFont="1" applyFill="1" applyBorder="1" applyAlignment="1">
      <alignment vertical="top"/>
    </xf>
    <xf numFmtId="167" fontId="3" fillId="0" borderId="15" xfId="1" applyNumberFormat="1" applyFont="1" applyFill="1" applyBorder="1"/>
    <xf numFmtId="0" fontId="5" fillId="0" borderId="30" xfId="1" applyFont="1" applyFill="1" applyBorder="1" applyAlignment="1">
      <alignment horizontal="right"/>
    </xf>
    <xf numFmtId="0" fontId="5" fillId="0" borderId="32" xfId="1" applyFont="1" applyFill="1" applyBorder="1" applyAlignment="1">
      <alignment horizontal="right"/>
    </xf>
    <xf numFmtId="3" fontId="10" fillId="0" borderId="21" xfId="1" applyNumberFormat="1" applyFont="1" applyFill="1" applyBorder="1"/>
    <xf numFmtId="3" fontId="10" fillId="0" borderId="23" xfId="1" applyNumberFormat="1" applyFont="1" applyFill="1" applyBorder="1"/>
    <xf numFmtId="3" fontId="10" fillId="0" borderId="27" xfId="1" applyNumberFormat="1" applyFont="1" applyFill="1" applyBorder="1"/>
    <xf numFmtId="3" fontId="10" fillId="0" borderId="20" xfId="0" applyNumberFormat="1" applyFont="1" applyFill="1" applyBorder="1"/>
    <xf numFmtId="3" fontId="10" fillId="0" borderId="21" xfId="0" applyNumberFormat="1" applyFont="1" applyBorder="1"/>
    <xf numFmtId="3" fontId="10" fillId="0" borderId="25" xfId="1" applyNumberFormat="1" applyFont="1" applyFill="1" applyBorder="1"/>
    <xf numFmtId="3" fontId="10" fillId="0" borderId="26" xfId="1" applyNumberFormat="1" applyFont="1" applyFill="1" applyBorder="1"/>
    <xf numFmtId="3" fontId="10" fillId="0" borderId="26" xfId="0" applyNumberFormat="1" applyFont="1" applyBorder="1"/>
    <xf numFmtId="164" fontId="0" fillId="0" borderId="0" xfId="0" applyNumberFormat="1"/>
    <xf numFmtId="166" fontId="4" fillId="0" borderId="17" xfId="0" applyNumberFormat="1" applyFont="1" applyBorder="1"/>
    <xf numFmtId="3" fontId="10" fillId="0" borderId="23" xfId="0" applyNumberFormat="1" applyFont="1" applyBorder="1"/>
    <xf numFmtId="3" fontId="10" fillId="0" borderId="27" xfId="0" applyNumberFormat="1" applyFont="1" applyBorder="1"/>
    <xf numFmtId="167" fontId="3" fillId="0" borderId="34" xfId="1" applyNumberFormat="1" applyFont="1" applyFill="1" applyBorder="1"/>
    <xf numFmtId="0" fontId="3" fillId="2" borderId="28" xfId="1" applyFont="1" applyFill="1" applyBorder="1" applyAlignment="1">
      <alignment vertical="top"/>
    </xf>
    <xf numFmtId="0" fontId="5" fillId="2" borderId="19" xfId="1" applyFont="1" applyFill="1" applyBorder="1" applyAlignment="1">
      <alignment horizontal="right"/>
    </xf>
    <xf numFmtId="0" fontId="3" fillId="2" borderId="14" xfId="1" applyFont="1" applyFill="1" applyBorder="1" applyAlignment="1">
      <alignment vertical="top"/>
    </xf>
    <xf numFmtId="0" fontId="2" fillId="0" borderId="0" xfId="1" applyFont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</cellXfs>
  <cellStyles count="13">
    <cellStyle name="МуSch" xfId="10"/>
    <cellStyle name="Обычный" xfId="0" builtinId="0"/>
    <cellStyle name="Обычный 10 2 2" xfId="2"/>
    <cellStyle name="Обычный 115" xfId="3"/>
    <cellStyle name="Обычный 2" xfId="1"/>
    <cellStyle name="Обычный 2 68" xfId="4"/>
    <cellStyle name="Обычный 4 2 2" xfId="11"/>
    <cellStyle name="Обычный 61" xfId="5"/>
    <cellStyle name="Обычный 85" xfId="6"/>
    <cellStyle name="Стиль 1" xfId="7"/>
    <cellStyle name="Финансовый 2" xfId="9"/>
    <cellStyle name="Финансовый 3" xfId="12"/>
    <cellStyle name="Финансов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workbookViewId="0">
      <selection activeCell="A37" sqref="A37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</cols>
  <sheetData>
    <row r="1" spans="1:11" ht="15" customHeight="1" x14ac:dyDescent="0.25">
      <c r="A1" s="72" t="s">
        <v>18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 thickBot="1" x14ac:dyDescent="0.3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5.75" customHeight="1" thickBot="1" x14ac:dyDescent="0.3">
      <c r="A4" s="74" t="s">
        <v>1</v>
      </c>
      <c r="B4" s="76" t="s">
        <v>2</v>
      </c>
      <c r="C4" s="77"/>
      <c r="D4" s="77"/>
      <c r="E4" s="77"/>
      <c r="F4" s="78"/>
      <c r="G4" s="76" t="s">
        <v>3</v>
      </c>
      <c r="H4" s="77"/>
      <c r="I4" s="77"/>
      <c r="J4" s="77"/>
      <c r="K4" s="78"/>
    </row>
    <row r="5" spans="1:11" ht="15.75" thickBot="1" x14ac:dyDescent="0.3">
      <c r="A5" s="75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6" si="0">C6+D6+E6+F6</f>
        <v>233244513</v>
      </c>
      <c r="C6" s="10">
        <f>C7+C8</f>
        <v>7504394</v>
      </c>
      <c r="D6" s="11">
        <f>D7+D8</f>
        <v>583231</v>
      </c>
      <c r="E6" s="11">
        <f>E7+E8</f>
        <v>96339193</v>
      </c>
      <c r="F6" s="12">
        <f>F7+F8</f>
        <v>128817695</v>
      </c>
      <c r="G6" s="13">
        <f>SUM(H6:K6)</f>
        <v>23.599000000000004</v>
      </c>
      <c r="H6" s="14">
        <v>0.52400000000000002</v>
      </c>
      <c r="I6" s="15"/>
      <c r="J6" s="16">
        <v>18.045000000000002</v>
      </c>
      <c r="K6" s="65">
        <v>5.03</v>
      </c>
    </row>
    <row r="7" spans="1:11" x14ac:dyDescent="0.25">
      <c r="A7" s="17" t="s">
        <v>10</v>
      </c>
      <c r="B7" s="18">
        <f t="shared" si="0"/>
        <v>124476541</v>
      </c>
      <c r="C7" s="59">
        <f>7453898+50496</f>
        <v>7504394</v>
      </c>
      <c r="D7" s="60">
        <v>583231</v>
      </c>
      <c r="E7" s="60">
        <f>80816084+1219663</f>
        <v>82035747</v>
      </c>
      <c r="F7" s="66">
        <f>34014599+338570</f>
        <v>34353169</v>
      </c>
      <c r="G7" s="20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108767972</v>
      </c>
      <c r="C8" s="61">
        <v>0</v>
      </c>
      <c r="D8" s="62">
        <v>0</v>
      </c>
      <c r="E8" s="63">
        <v>14303446</v>
      </c>
      <c r="F8" s="67">
        <f>92792456+1672070</f>
        <v>94464526</v>
      </c>
      <c r="G8" s="20"/>
      <c r="H8" s="28"/>
      <c r="I8" s="29"/>
      <c r="J8" s="29"/>
      <c r="K8" s="30"/>
    </row>
    <row r="9" spans="1:11" x14ac:dyDescent="0.25">
      <c r="A9" s="8" t="s">
        <v>12</v>
      </c>
      <c r="B9" s="31">
        <f t="shared" si="0"/>
        <v>25700791</v>
      </c>
      <c r="C9" s="32">
        <f>C10+C11</f>
        <v>0</v>
      </c>
      <c r="D9" s="33">
        <f>D10+D11</f>
        <v>0</v>
      </c>
      <c r="E9" s="33">
        <f>E10+E11</f>
        <v>11507637</v>
      </c>
      <c r="F9" s="34">
        <f>F10+F11</f>
        <v>14193154</v>
      </c>
      <c r="G9" s="13">
        <f>SUM(H9:K9)</f>
        <v>3.1479999999999997</v>
      </c>
      <c r="H9" s="10"/>
      <c r="I9" s="11"/>
      <c r="J9" s="68">
        <v>2.8849999999999998</v>
      </c>
      <c r="K9" s="36">
        <v>0.26300000000000001</v>
      </c>
    </row>
    <row r="10" spans="1:11" x14ac:dyDescent="0.25">
      <c r="A10" s="17" t="s">
        <v>10</v>
      </c>
      <c r="B10" s="18">
        <f t="shared" si="0"/>
        <v>12415108</v>
      </c>
      <c r="C10" s="37">
        <v>0</v>
      </c>
      <c r="D10" s="19">
        <v>0</v>
      </c>
      <c r="E10" s="56">
        <v>9421135</v>
      </c>
      <c r="F10" s="57">
        <v>2993973</v>
      </c>
      <c r="G10" s="40"/>
      <c r="H10" s="21"/>
      <c r="I10" s="22"/>
      <c r="J10" s="22"/>
      <c r="K10" s="24"/>
    </row>
    <row r="11" spans="1:11" ht="15.75" thickBot="1" x14ac:dyDescent="0.3">
      <c r="A11" s="17" t="s">
        <v>11</v>
      </c>
      <c r="B11" s="25">
        <f t="shared" si="0"/>
        <v>13285683</v>
      </c>
      <c r="C11" s="26">
        <v>0</v>
      </c>
      <c r="D11" s="27">
        <v>0</v>
      </c>
      <c r="E11" s="56">
        <v>2086502</v>
      </c>
      <c r="F11" s="57">
        <v>11199181</v>
      </c>
      <c r="G11" s="41"/>
      <c r="H11" s="28"/>
      <c r="I11" s="29"/>
      <c r="J11" s="29"/>
      <c r="K11" s="30"/>
    </row>
    <row r="12" spans="1:11" x14ac:dyDescent="0.25">
      <c r="A12" s="8" t="s">
        <v>13</v>
      </c>
      <c r="B12" s="9">
        <f t="shared" si="0"/>
        <v>25411</v>
      </c>
      <c r="C12" s="10"/>
      <c r="D12" s="11"/>
      <c r="E12" s="33">
        <f>E13+E14</f>
        <v>0</v>
      </c>
      <c r="F12" s="34">
        <f>F13+F14</f>
        <v>25411</v>
      </c>
      <c r="G12" s="13">
        <f>SUM(H12:K12)</f>
        <v>0</v>
      </c>
      <c r="H12" s="10"/>
      <c r="I12" s="11"/>
      <c r="J12" s="35"/>
      <c r="K12" s="36"/>
    </row>
    <row r="13" spans="1:11" x14ac:dyDescent="0.25">
      <c r="A13" s="17" t="s">
        <v>10</v>
      </c>
      <c r="B13" s="18">
        <f t="shared" si="0"/>
        <v>0</v>
      </c>
      <c r="C13" s="37">
        <v>0</v>
      </c>
      <c r="D13" s="42">
        <v>0</v>
      </c>
      <c r="E13" s="43">
        <v>0</v>
      </c>
      <c r="F13" s="44">
        <v>0</v>
      </c>
      <c r="G13" s="40"/>
      <c r="H13" s="21"/>
      <c r="I13" s="22"/>
      <c r="J13" s="22"/>
      <c r="K13" s="24"/>
    </row>
    <row r="14" spans="1:11" ht="15.75" thickBot="1" x14ac:dyDescent="0.3">
      <c r="A14" s="17" t="s">
        <v>11</v>
      </c>
      <c r="B14" s="25">
        <f t="shared" si="0"/>
        <v>25411</v>
      </c>
      <c r="C14" s="26">
        <v>0</v>
      </c>
      <c r="D14" s="45">
        <v>0</v>
      </c>
      <c r="E14" s="45">
        <v>0</v>
      </c>
      <c r="F14" s="58">
        <v>25411</v>
      </c>
      <c r="G14" s="41"/>
      <c r="H14" s="28"/>
      <c r="I14" s="29"/>
      <c r="J14" s="29"/>
      <c r="K14" s="30"/>
    </row>
    <row r="15" spans="1:11" x14ac:dyDescent="0.25">
      <c r="A15" s="8" t="s">
        <v>14</v>
      </c>
      <c r="B15" s="31">
        <f t="shared" si="0"/>
        <v>98327</v>
      </c>
      <c r="C15" s="32">
        <f>C16+C17</f>
        <v>0</v>
      </c>
      <c r="D15" s="33">
        <f>D16+D17</f>
        <v>0</v>
      </c>
      <c r="E15" s="33">
        <f>E16+E17</f>
        <v>31283</v>
      </c>
      <c r="F15" s="34">
        <f>F16+F17</f>
        <v>67044</v>
      </c>
      <c r="G15" s="13">
        <f>SUM(H15:K15)</f>
        <v>0</v>
      </c>
      <c r="H15" s="10"/>
      <c r="I15" s="11"/>
      <c r="J15" s="35"/>
      <c r="K15" s="36"/>
    </row>
    <row r="16" spans="1:11" x14ac:dyDescent="0.25">
      <c r="A16" s="17" t="s">
        <v>10</v>
      </c>
      <c r="B16" s="47">
        <f t="shared" si="0"/>
        <v>98327</v>
      </c>
      <c r="C16" s="48">
        <v>0</v>
      </c>
      <c r="D16" s="19">
        <v>0</v>
      </c>
      <c r="E16" s="56">
        <v>31283</v>
      </c>
      <c r="F16" s="57">
        <v>67044</v>
      </c>
      <c r="G16" s="40"/>
      <c r="H16" s="21"/>
      <c r="I16" s="22"/>
      <c r="J16" s="22"/>
      <c r="K16" s="24"/>
    </row>
    <row r="17" spans="1:11" ht="15.75" thickBot="1" x14ac:dyDescent="0.3">
      <c r="A17" s="17" t="s">
        <v>11</v>
      </c>
      <c r="B17" s="49">
        <f t="shared" si="0"/>
        <v>0</v>
      </c>
      <c r="C17" s="50">
        <v>0</v>
      </c>
      <c r="D17" s="27">
        <v>0</v>
      </c>
      <c r="E17" s="27">
        <v>0</v>
      </c>
      <c r="F17" s="46">
        <v>0</v>
      </c>
      <c r="G17" s="41"/>
      <c r="H17" s="28"/>
      <c r="I17" s="29"/>
      <c r="J17" s="29"/>
      <c r="K17" s="30"/>
    </row>
    <row r="18" spans="1:11" x14ac:dyDescent="0.25">
      <c r="A18" s="8" t="s">
        <v>15</v>
      </c>
      <c r="B18" s="31">
        <f t="shared" si="0"/>
        <v>433307</v>
      </c>
      <c r="C18" s="32">
        <f>C19+C20</f>
        <v>0</v>
      </c>
      <c r="D18" s="33">
        <f>D19+D20</f>
        <v>0</v>
      </c>
      <c r="E18" s="33">
        <f>E19+E20</f>
        <v>73473</v>
      </c>
      <c r="F18" s="34">
        <f>F19+F20</f>
        <v>359834</v>
      </c>
      <c r="G18" s="13">
        <f>SUM(H18:K18)</f>
        <v>4.0000000000000001E-3</v>
      </c>
      <c r="H18" s="10"/>
      <c r="I18" s="11"/>
      <c r="J18" s="35"/>
      <c r="K18" s="36">
        <v>4.0000000000000001E-3</v>
      </c>
    </row>
    <row r="19" spans="1:11" x14ac:dyDescent="0.25">
      <c r="A19" s="17" t="s">
        <v>10</v>
      </c>
      <c r="B19" s="47">
        <f t="shared" si="0"/>
        <v>289349</v>
      </c>
      <c r="C19" s="48">
        <v>0</v>
      </c>
      <c r="D19" s="38">
        <v>0</v>
      </c>
      <c r="E19" s="56">
        <v>34683</v>
      </c>
      <c r="F19" s="57">
        <v>254666</v>
      </c>
      <c r="G19" s="40"/>
      <c r="H19" s="21"/>
      <c r="I19" s="22"/>
      <c r="J19" s="22"/>
      <c r="K19" s="24"/>
    </row>
    <row r="20" spans="1:11" ht="15.75" thickBot="1" x14ac:dyDescent="0.3">
      <c r="A20" s="17" t="s">
        <v>11</v>
      </c>
      <c r="B20" s="49">
        <f t="shared" si="0"/>
        <v>143958</v>
      </c>
      <c r="C20" s="50">
        <v>0</v>
      </c>
      <c r="D20" s="27">
        <v>0</v>
      </c>
      <c r="E20" s="56">
        <v>38790</v>
      </c>
      <c r="F20" s="58">
        <v>105168</v>
      </c>
      <c r="G20" s="41"/>
      <c r="H20" s="28"/>
      <c r="I20" s="29"/>
      <c r="J20" s="29"/>
      <c r="K20" s="30"/>
    </row>
    <row r="21" spans="1:11" x14ac:dyDescent="0.25">
      <c r="A21" s="8" t="s">
        <v>16</v>
      </c>
      <c r="B21" s="9">
        <f t="shared" si="0"/>
        <v>414400</v>
      </c>
      <c r="C21" s="51"/>
      <c r="D21" s="33"/>
      <c r="E21" s="33">
        <f>E22+E23</f>
        <v>414400</v>
      </c>
      <c r="F21" s="34">
        <f>F22+F23</f>
        <v>0</v>
      </c>
      <c r="G21" s="13">
        <f>SUM(H21:K21)</f>
        <v>0</v>
      </c>
      <c r="H21" s="10"/>
      <c r="I21" s="11"/>
      <c r="J21" s="35"/>
      <c r="K21" s="36"/>
    </row>
    <row r="22" spans="1:11" x14ac:dyDescent="0.25">
      <c r="A22" s="17" t="s">
        <v>10</v>
      </c>
      <c r="B22" s="18">
        <f t="shared" si="0"/>
        <v>414400</v>
      </c>
      <c r="C22" s="37">
        <v>0</v>
      </c>
      <c r="D22" s="19">
        <v>0</v>
      </c>
      <c r="E22" s="56">
        <v>414400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17" t="s">
        <v>11</v>
      </c>
      <c r="B23" s="25">
        <f t="shared" si="0"/>
        <v>0</v>
      </c>
      <c r="C23" s="26">
        <v>0</v>
      </c>
      <c r="D23" s="27">
        <v>0</v>
      </c>
      <c r="E23" s="27">
        <v>0</v>
      </c>
      <c r="F23" s="46">
        <v>0</v>
      </c>
      <c r="G23" s="41"/>
      <c r="H23" s="28"/>
      <c r="I23" s="29"/>
      <c r="J23" s="29"/>
      <c r="K23" s="30"/>
    </row>
    <row r="24" spans="1:11" x14ac:dyDescent="0.25">
      <c r="A24" s="52" t="s">
        <v>17</v>
      </c>
      <c r="B24" s="9">
        <f t="shared" si="0"/>
        <v>578415</v>
      </c>
      <c r="C24" s="53"/>
      <c r="D24" s="35"/>
      <c r="E24" s="33">
        <f>E25+E26</f>
        <v>578415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54" t="s">
        <v>10</v>
      </c>
      <c r="B25" s="18">
        <f t="shared" si="0"/>
        <v>578415</v>
      </c>
      <c r="C25" s="37">
        <v>0</v>
      </c>
      <c r="D25" s="19">
        <v>0</v>
      </c>
      <c r="E25" s="56">
        <v>578415</v>
      </c>
      <c r="F25" s="39">
        <v>0</v>
      </c>
      <c r="G25" s="40"/>
      <c r="H25" s="21"/>
      <c r="I25" s="22"/>
      <c r="J25" s="22"/>
      <c r="K25" s="24"/>
    </row>
    <row r="26" spans="1:11" ht="15.75" thickBot="1" x14ac:dyDescent="0.3">
      <c r="A26" s="55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6">
        <v>0</v>
      </c>
      <c r="G26" s="41"/>
      <c r="H26" s="28"/>
      <c r="I26" s="29"/>
      <c r="J26" s="29"/>
      <c r="K26" s="30"/>
    </row>
    <row r="28" spans="1:11" x14ac:dyDescent="0.25">
      <c r="B28" s="64"/>
    </row>
    <row r="29" spans="1:11" x14ac:dyDescent="0.25">
      <c r="B29" s="64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workbookViewId="0">
      <selection sqref="A1:K2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</cols>
  <sheetData>
    <row r="1" spans="1:11" ht="15" customHeight="1" x14ac:dyDescent="0.25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 thickBot="1" x14ac:dyDescent="0.3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5.75" customHeight="1" thickBot="1" x14ac:dyDescent="0.3">
      <c r="A4" s="74" t="s">
        <v>1</v>
      </c>
      <c r="B4" s="76" t="s">
        <v>2</v>
      </c>
      <c r="C4" s="77"/>
      <c r="D4" s="77"/>
      <c r="E4" s="77"/>
      <c r="F4" s="78"/>
      <c r="G4" s="76" t="s">
        <v>3</v>
      </c>
      <c r="H4" s="77"/>
      <c r="I4" s="77"/>
      <c r="J4" s="77"/>
      <c r="K4" s="78"/>
    </row>
    <row r="5" spans="1:11" ht="15.75" thickBot="1" x14ac:dyDescent="0.3">
      <c r="A5" s="75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6" si="0">C6+D6+E6+F6</f>
        <v>235451750</v>
      </c>
      <c r="C6" s="10">
        <f>C7+C8</f>
        <v>7595206</v>
      </c>
      <c r="D6" s="11">
        <f>D7+D8</f>
        <v>634737</v>
      </c>
      <c r="E6" s="11">
        <f>E7+E8</f>
        <v>97021486</v>
      </c>
      <c r="F6" s="12">
        <f>F7+F8</f>
        <v>130200321</v>
      </c>
      <c r="G6" s="13">
        <f>SUM(H6:K6)</f>
        <v>23.47</v>
      </c>
      <c r="H6" s="14">
        <v>0.54400000000000004</v>
      </c>
      <c r="I6" s="15"/>
      <c r="J6" s="16">
        <f>17.871+0.046</f>
        <v>17.916999999999998</v>
      </c>
      <c r="K6" s="65">
        <v>5.0090000000000003</v>
      </c>
    </row>
    <row r="7" spans="1:11" x14ac:dyDescent="0.25">
      <c r="A7" s="17" t="s">
        <v>10</v>
      </c>
      <c r="B7" s="18">
        <f t="shared" si="0"/>
        <v>125865300</v>
      </c>
      <c r="C7" s="59">
        <v>7595206</v>
      </c>
      <c r="D7" s="60">
        <v>634737</v>
      </c>
      <c r="E7" s="60">
        <f>81813598+1340303</f>
        <v>83153901</v>
      </c>
      <c r="F7" s="66">
        <f>34187852+293604</f>
        <v>34481456</v>
      </c>
      <c r="G7" s="20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109586450</v>
      </c>
      <c r="C8" s="61">
        <v>0</v>
      </c>
      <c r="D8" s="62">
        <v>0</v>
      </c>
      <c r="E8" s="63">
        <v>13867585</v>
      </c>
      <c r="F8" s="67">
        <f>94029171+1689694</f>
        <v>95718865</v>
      </c>
      <c r="G8" s="20"/>
      <c r="H8" s="28"/>
      <c r="I8" s="29"/>
      <c r="J8" s="29"/>
      <c r="K8" s="30"/>
    </row>
    <row r="9" spans="1:11" x14ac:dyDescent="0.25">
      <c r="A9" s="71" t="s">
        <v>12</v>
      </c>
      <c r="B9" s="31">
        <f t="shared" si="0"/>
        <v>25808945</v>
      </c>
      <c r="C9" s="32">
        <f>C10+C11</f>
        <v>0</v>
      </c>
      <c r="D9" s="33">
        <f>D10+D11</f>
        <v>0</v>
      </c>
      <c r="E9" s="33">
        <f>E10+E11</f>
        <v>11104594</v>
      </c>
      <c r="F9" s="34">
        <f>F10+F11</f>
        <v>14704351</v>
      </c>
      <c r="G9" s="13">
        <f>SUM(H9:K9)</f>
        <v>6.3109999999999999</v>
      </c>
      <c r="H9" s="10"/>
      <c r="I9" s="11"/>
      <c r="J9" s="68">
        <v>5.9980000000000002</v>
      </c>
      <c r="K9" s="36">
        <v>0.313</v>
      </c>
    </row>
    <row r="10" spans="1:11" x14ac:dyDescent="0.25">
      <c r="A10" s="70" t="s">
        <v>10</v>
      </c>
      <c r="B10" s="18">
        <f t="shared" si="0"/>
        <v>12646300</v>
      </c>
      <c r="C10" s="37">
        <v>0</v>
      </c>
      <c r="D10" s="19">
        <v>0</v>
      </c>
      <c r="E10" s="56">
        <v>9056868</v>
      </c>
      <c r="F10" s="57">
        <v>3589432</v>
      </c>
      <c r="G10" s="40"/>
      <c r="H10" s="21"/>
      <c r="I10" s="22"/>
      <c r="J10" s="22"/>
      <c r="K10" s="24"/>
    </row>
    <row r="11" spans="1:11" ht="15.75" thickBot="1" x14ac:dyDescent="0.3">
      <c r="A11" s="70" t="s">
        <v>11</v>
      </c>
      <c r="B11" s="25">
        <f t="shared" si="0"/>
        <v>13162645</v>
      </c>
      <c r="C11" s="26">
        <v>0</v>
      </c>
      <c r="D11" s="27">
        <v>0</v>
      </c>
      <c r="E11" s="56">
        <v>2047726</v>
      </c>
      <c r="F11" s="57">
        <v>11114919</v>
      </c>
      <c r="G11" s="41"/>
      <c r="H11" s="28"/>
      <c r="I11" s="29"/>
      <c r="J11" s="29"/>
      <c r="K11" s="30"/>
    </row>
    <row r="12" spans="1:11" x14ac:dyDescent="0.25">
      <c r="A12" s="71" t="s">
        <v>13</v>
      </c>
      <c r="B12" s="9">
        <f t="shared" si="0"/>
        <v>22919</v>
      </c>
      <c r="C12" s="10"/>
      <c r="D12" s="11"/>
      <c r="E12" s="33">
        <f>E13+E14</f>
        <v>0</v>
      </c>
      <c r="F12" s="34">
        <f>F13+F14</f>
        <v>22919</v>
      </c>
      <c r="G12" s="13">
        <f>SUM(H12:K12)</f>
        <v>0</v>
      </c>
      <c r="H12" s="10"/>
      <c r="I12" s="11"/>
      <c r="J12" s="35"/>
      <c r="K12" s="36"/>
    </row>
    <row r="13" spans="1:11" x14ac:dyDescent="0.25">
      <c r="A13" s="70" t="s">
        <v>10</v>
      </c>
      <c r="B13" s="18">
        <f t="shared" si="0"/>
        <v>0</v>
      </c>
      <c r="C13" s="37">
        <v>0</v>
      </c>
      <c r="D13" s="42">
        <v>0</v>
      </c>
      <c r="E13" s="43">
        <v>0</v>
      </c>
      <c r="F13" s="44">
        <v>0</v>
      </c>
      <c r="G13" s="40"/>
      <c r="H13" s="21"/>
      <c r="I13" s="22"/>
      <c r="J13" s="22"/>
      <c r="K13" s="24"/>
    </row>
    <row r="14" spans="1:11" ht="15.75" thickBot="1" x14ac:dyDescent="0.3">
      <c r="A14" s="70" t="s">
        <v>11</v>
      </c>
      <c r="B14" s="25">
        <f t="shared" si="0"/>
        <v>22919</v>
      </c>
      <c r="C14" s="26">
        <v>0</v>
      </c>
      <c r="D14" s="45">
        <v>0</v>
      </c>
      <c r="E14" s="45">
        <v>0</v>
      </c>
      <c r="F14" s="58">
        <v>22919</v>
      </c>
      <c r="G14" s="41"/>
      <c r="H14" s="28"/>
      <c r="I14" s="29"/>
      <c r="J14" s="29"/>
      <c r="K14" s="30"/>
    </row>
    <row r="15" spans="1:11" x14ac:dyDescent="0.25">
      <c r="A15" s="71" t="s">
        <v>14</v>
      </c>
      <c r="B15" s="31">
        <f t="shared" si="0"/>
        <v>88043</v>
      </c>
      <c r="C15" s="32">
        <f>C16+C17</f>
        <v>0</v>
      </c>
      <c r="D15" s="33">
        <f>D16+D17</f>
        <v>0</v>
      </c>
      <c r="E15" s="33">
        <f>E16+E17</f>
        <v>28570</v>
      </c>
      <c r="F15" s="34">
        <f>F16+F17</f>
        <v>59473</v>
      </c>
      <c r="G15" s="13">
        <f>SUM(H15:K15)</f>
        <v>0</v>
      </c>
      <c r="H15" s="10"/>
      <c r="I15" s="11"/>
      <c r="J15" s="35"/>
      <c r="K15" s="36"/>
    </row>
    <row r="16" spans="1:11" x14ac:dyDescent="0.25">
      <c r="A16" s="70" t="s">
        <v>10</v>
      </c>
      <c r="B16" s="47">
        <f t="shared" si="0"/>
        <v>88043</v>
      </c>
      <c r="C16" s="48">
        <v>0</v>
      </c>
      <c r="D16" s="19">
        <v>0</v>
      </c>
      <c r="E16" s="56">
        <v>28570</v>
      </c>
      <c r="F16" s="57">
        <v>59473</v>
      </c>
      <c r="G16" s="40"/>
      <c r="H16" s="21"/>
      <c r="I16" s="22"/>
      <c r="J16" s="22"/>
      <c r="K16" s="24"/>
    </row>
    <row r="17" spans="1:11" ht="15.75" thickBot="1" x14ac:dyDescent="0.3">
      <c r="A17" s="70" t="s">
        <v>11</v>
      </c>
      <c r="B17" s="49">
        <f t="shared" si="0"/>
        <v>0</v>
      </c>
      <c r="C17" s="50">
        <v>0</v>
      </c>
      <c r="D17" s="27">
        <v>0</v>
      </c>
      <c r="E17" s="27">
        <v>0</v>
      </c>
      <c r="F17" s="46">
        <v>0</v>
      </c>
      <c r="G17" s="41"/>
      <c r="H17" s="28"/>
      <c r="I17" s="29"/>
      <c r="J17" s="29"/>
      <c r="K17" s="30"/>
    </row>
    <row r="18" spans="1:11" x14ac:dyDescent="0.25">
      <c r="A18" s="71" t="s">
        <v>15</v>
      </c>
      <c r="B18" s="31">
        <f t="shared" si="0"/>
        <v>468091</v>
      </c>
      <c r="C18" s="32">
        <f>C19+C20</f>
        <v>0</v>
      </c>
      <c r="D18" s="33">
        <f>D19+D20</f>
        <v>0</v>
      </c>
      <c r="E18" s="33">
        <f>E19+E20</f>
        <v>108145</v>
      </c>
      <c r="F18" s="34">
        <f>F19+F20</f>
        <v>359946</v>
      </c>
      <c r="G18" s="13">
        <f>SUM(H18:K18)</f>
        <v>4.0000000000000001E-3</v>
      </c>
      <c r="H18" s="10"/>
      <c r="I18" s="11"/>
      <c r="J18" s="35"/>
      <c r="K18" s="36">
        <v>4.0000000000000001E-3</v>
      </c>
    </row>
    <row r="19" spans="1:11" x14ac:dyDescent="0.25">
      <c r="A19" s="70" t="s">
        <v>10</v>
      </c>
      <c r="B19" s="47">
        <f t="shared" si="0"/>
        <v>297917</v>
      </c>
      <c r="C19" s="48">
        <v>0</v>
      </c>
      <c r="D19" s="38">
        <v>0</v>
      </c>
      <c r="E19" s="56">
        <v>37765</v>
      </c>
      <c r="F19" s="57">
        <v>260152</v>
      </c>
      <c r="G19" s="40"/>
      <c r="H19" s="21"/>
      <c r="I19" s="22"/>
      <c r="J19" s="22"/>
      <c r="K19" s="24"/>
    </row>
    <row r="20" spans="1:11" ht="15.75" thickBot="1" x14ac:dyDescent="0.3">
      <c r="A20" s="70" t="s">
        <v>11</v>
      </c>
      <c r="B20" s="49">
        <f t="shared" si="0"/>
        <v>170174</v>
      </c>
      <c r="C20" s="50">
        <v>0</v>
      </c>
      <c r="D20" s="27">
        <v>0</v>
      </c>
      <c r="E20" s="56">
        <v>70380</v>
      </c>
      <c r="F20" s="58">
        <v>99794</v>
      </c>
      <c r="G20" s="41"/>
      <c r="H20" s="28"/>
      <c r="I20" s="29"/>
      <c r="J20" s="29"/>
      <c r="K20" s="30"/>
    </row>
    <row r="21" spans="1:11" x14ac:dyDescent="0.25">
      <c r="A21" s="71" t="s">
        <v>16</v>
      </c>
      <c r="B21" s="9">
        <f t="shared" si="0"/>
        <v>430922</v>
      </c>
      <c r="C21" s="51"/>
      <c r="D21" s="33"/>
      <c r="E21" s="33">
        <f>E22+E23</f>
        <v>430922</v>
      </c>
      <c r="F21" s="34">
        <f>F22+F23</f>
        <v>0</v>
      </c>
      <c r="G21" s="13">
        <f>SUM(H21:K21)</f>
        <v>0</v>
      </c>
      <c r="H21" s="10"/>
      <c r="I21" s="11"/>
      <c r="J21" s="35"/>
      <c r="K21" s="36"/>
    </row>
    <row r="22" spans="1:11" x14ac:dyDescent="0.25">
      <c r="A22" s="70" t="s">
        <v>10</v>
      </c>
      <c r="B22" s="18">
        <f t="shared" si="0"/>
        <v>430922</v>
      </c>
      <c r="C22" s="37">
        <v>0</v>
      </c>
      <c r="D22" s="19">
        <v>0</v>
      </c>
      <c r="E22" s="56">
        <v>430922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70" t="s">
        <v>11</v>
      </c>
      <c r="B23" s="25">
        <f t="shared" si="0"/>
        <v>0</v>
      </c>
      <c r="C23" s="26">
        <v>0</v>
      </c>
      <c r="D23" s="27">
        <v>0</v>
      </c>
      <c r="E23" s="27">
        <v>0</v>
      </c>
      <c r="F23" s="46">
        <v>0</v>
      </c>
      <c r="G23" s="41"/>
      <c r="H23" s="28"/>
      <c r="I23" s="29"/>
      <c r="J23" s="29"/>
      <c r="K23" s="30"/>
    </row>
    <row r="24" spans="1:11" x14ac:dyDescent="0.25">
      <c r="A24" s="69" t="s">
        <v>17</v>
      </c>
      <c r="B24" s="9">
        <f t="shared" si="0"/>
        <v>480559</v>
      </c>
      <c r="C24" s="53"/>
      <c r="D24" s="35"/>
      <c r="E24" s="33">
        <f>E25+E26</f>
        <v>480559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54" t="s">
        <v>10</v>
      </c>
      <c r="B25" s="18">
        <f t="shared" si="0"/>
        <v>480559</v>
      </c>
      <c r="C25" s="37">
        <v>0</v>
      </c>
      <c r="D25" s="19">
        <v>0</v>
      </c>
      <c r="E25" s="56">
        <v>480559</v>
      </c>
      <c r="F25" s="39">
        <v>0</v>
      </c>
      <c r="G25" s="40"/>
      <c r="H25" s="21"/>
      <c r="I25" s="22"/>
      <c r="J25" s="22"/>
      <c r="K25" s="24"/>
    </row>
    <row r="26" spans="1:11" ht="15.75" thickBot="1" x14ac:dyDescent="0.3">
      <c r="A26" s="55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6">
        <v>0</v>
      </c>
      <c r="G26" s="41"/>
      <c r="H26" s="28"/>
      <c r="I26" s="29"/>
      <c r="J26" s="29"/>
      <c r="K26" s="30"/>
    </row>
    <row r="28" spans="1:11" x14ac:dyDescent="0.25">
      <c r="B28" s="64"/>
    </row>
    <row r="29" spans="1:11" x14ac:dyDescent="0.25">
      <c r="B29" s="64"/>
    </row>
    <row r="30" spans="1:11" x14ac:dyDescent="0.25">
      <c r="B30" s="64"/>
    </row>
    <row r="31" spans="1:11" x14ac:dyDescent="0.25">
      <c r="B31" s="64"/>
    </row>
    <row r="32" spans="1:11" x14ac:dyDescent="0.25">
      <c r="C32" s="64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январь 2021</vt:lpstr>
      <vt:lpstr>февраль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Хямяляйнен Ольга Алексеевна</cp:lastModifiedBy>
  <dcterms:created xsi:type="dcterms:W3CDTF">2020-02-10T10:59:05Z</dcterms:created>
  <dcterms:modified xsi:type="dcterms:W3CDTF">2021-03-17T07:54:22Z</dcterms:modified>
</cp:coreProperties>
</file>