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3\"/>
    </mc:Choice>
  </mc:AlternateContent>
  <bookViews>
    <workbookView xWindow="-120" yWindow="-120" windowWidth="29040" windowHeight="15840" activeTab="4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</sheets>
  <definedNames>
    <definedName name="asda" localSheetId="3">#REF!</definedName>
    <definedName name="asda" localSheetId="4">#REF!</definedName>
    <definedName name="asda" localSheetId="2">#REF!</definedName>
    <definedName name="asda" localSheetId="1">#REF!</definedName>
    <definedName name="asda" localSheetId="0">#REF!</definedName>
    <definedName name="asda">#REF!</definedName>
    <definedName name="l" localSheetId="3">#REF!</definedName>
    <definedName name="l" localSheetId="4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_xlnm.Database" localSheetId="3">#REF!</definedName>
    <definedName name="_xlnm.Database" localSheetId="4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рп" localSheetId="3">#REF!</definedName>
    <definedName name="рп" localSheetId="4">#REF!</definedName>
    <definedName name="рп" localSheetId="2">#REF!</definedName>
    <definedName name="рп" localSheetId="1">#REF!</definedName>
    <definedName name="рп" localSheetId="0">#REF!</definedName>
    <definedName name="рп">#REF!</definedName>
    <definedName name="сент" localSheetId="3">#REF!</definedName>
    <definedName name="сент" localSheetId="4">#REF!</definedName>
    <definedName name="сент" localSheetId="2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5" l="1"/>
  <c r="B25" i="5"/>
  <c r="G24" i="5"/>
  <c r="F24" i="5"/>
  <c r="E24" i="5"/>
  <c r="D24" i="5"/>
  <c r="C24" i="5"/>
  <c r="B23" i="5"/>
  <c r="B22" i="5"/>
  <c r="G21" i="5"/>
  <c r="F21" i="5"/>
  <c r="E21" i="5"/>
  <c r="B21" i="5" s="1"/>
  <c r="D21" i="5"/>
  <c r="C21" i="5"/>
  <c r="B20" i="5"/>
  <c r="B19" i="5"/>
  <c r="G18" i="5"/>
  <c r="F18" i="5"/>
  <c r="E18" i="5"/>
  <c r="B18" i="5" s="1"/>
  <c r="B17" i="5"/>
  <c r="B16" i="5"/>
  <c r="G15" i="5"/>
  <c r="F15" i="5"/>
  <c r="E15" i="5"/>
  <c r="D15" i="5"/>
  <c r="C15" i="5"/>
  <c r="B14" i="5"/>
  <c r="B13" i="5"/>
  <c r="G12" i="5"/>
  <c r="F12" i="5"/>
  <c r="E12" i="5"/>
  <c r="D12" i="5"/>
  <c r="C12" i="5"/>
  <c r="B11" i="5"/>
  <c r="B10" i="5"/>
  <c r="G9" i="5"/>
  <c r="F9" i="5"/>
  <c r="E9" i="5"/>
  <c r="D9" i="5"/>
  <c r="C9" i="5"/>
  <c r="B9" i="5" s="1"/>
  <c r="B8" i="5"/>
  <c r="B7" i="5"/>
  <c r="G6" i="5"/>
  <c r="F6" i="5"/>
  <c r="E6" i="5"/>
  <c r="D6" i="5"/>
  <c r="C6" i="5"/>
  <c r="B6" i="5" s="1"/>
  <c r="B24" i="5" l="1"/>
  <c r="B15" i="5"/>
  <c r="B12" i="5"/>
  <c r="E22" i="4"/>
  <c r="G18" i="4" l="1"/>
  <c r="G15" i="4"/>
  <c r="G12" i="4"/>
  <c r="B26" i="4"/>
  <c r="B25" i="4"/>
  <c r="G24" i="4"/>
  <c r="F24" i="4"/>
  <c r="E24" i="4"/>
  <c r="D24" i="4"/>
  <c r="C24" i="4"/>
  <c r="B23" i="4"/>
  <c r="B22" i="4"/>
  <c r="G21" i="4"/>
  <c r="F21" i="4"/>
  <c r="E21" i="4"/>
  <c r="B21" i="4" s="1"/>
  <c r="D21" i="4"/>
  <c r="C21" i="4"/>
  <c r="B20" i="4"/>
  <c r="B19" i="4"/>
  <c r="F18" i="4"/>
  <c r="E18" i="4"/>
  <c r="B17" i="4"/>
  <c r="B16" i="4"/>
  <c r="F15" i="4"/>
  <c r="E15" i="4"/>
  <c r="D15" i="4"/>
  <c r="C15" i="4"/>
  <c r="B14" i="4"/>
  <c r="B13" i="4"/>
  <c r="F12" i="4"/>
  <c r="E12" i="4"/>
  <c r="D12" i="4"/>
  <c r="C12" i="4"/>
  <c r="B11" i="4"/>
  <c r="B10" i="4"/>
  <c r="G9" i="4"/>
  <c r="F9" i="4"/>
  <c r="E9" i="4"/>
  <c r="D9" i="4"/>
  <c r="C9" i="4"/>
  <c r="B8" i="4"/>
  <c r="B7" i="4"/>
  <c r="F6" i="4"/>
  <c r="E6" i="4"/>
  <c r="D6" i="4"/>
  <c r="C6" i="4"/>
  <c r="B6" i="4" l="1"/>
  <c r="B24" i="4"/>
  <c r="G6" i="4"/>
  <c r="B18" i="4"/>
  <c r="B15" i="4"/>
  <c r="B12" i="4"/>
  <c r="B9" i="4"/>
  <c r="K6" i="3"/>
  <c r="J6" i="3"/>
  <c r="C7" i="3"/>
  <c r="F24" i="3"/>
  <c r="E24" i="3"/>
  <c r="D24" i="3"/>
  <c r="C24" i="3"/>
  <c r="B24" i="3" s="1"/>
  <c r="F8" i="3"/>
  <c r="F7" i="3"/>
  <c r="E7" i="3"/>
  <c r="G21" i="3" l="1"/>
  <c r="G18" i="3"/>
  <c r="G15" i="3"/>
  <c r="G12" i="3"/>
  <c r="B26" i="3"/>
  <c r="B25" i="3"/>
  <c r="G24" i="3"/>
  <c r="B23" i="3"/>
  <c r="B22" i="3"/>
  <c r="F21" i="3"/>
  <c r="E21" i="3"/>
  <c r="D21" i="3"/>
  <c r="C21" i="3"/>
  <c r="B20" i="3"/>
  <c r="B19" i="3"/>
  <c r="F18" i="3"/>
  <c r="E18" i="3"/>
  <c r="B17" i="3"/>
  <c r="B16" i="3"/>
  <c r="F15" i="3"/>
  <c r="E15" i="3"/>
  <c r="D15" i="3"/>
  <c r="C15" i="3"/>
  <c r="B14" i="3"/>
  <c r="B13" i="3"/>
  <c r="F12" i="3"/>
  <c r="E12" i="3"/>
  <c r="D12" i="3"/>
  <c r="C12" i="3"/>
  <c r="B11" i="3"/>
  <c r="B10" i="3"/>
  <c r="F9" i="3"/>
  <c r="E9" i="3"/>
  <c r="D9" i="3"/>
  <c r="C9" i="3"/>
  <c r="B8" i="3"/>
  <c r="B7" i="3"/>
  <c r="F6" i="3"/>
  <c r="E6" i="3"/>
  <c r="D6" i="3"/>
  <c r="C6" i="3"/>
  <c r="B6" i="3" l="1"/>
  <c r="B18" i="3"/>
  <c r="B15" i="3"/>
  <c r="G9" i="3"/>
  <c r="G6" i="3"/>
  <c r="B21" i="3"/>
  <c r="B12" i="3"/>
  <c r="B9" i="3"/>
  <c r="F18" i="2"/>
  <c r="E18" i="2"/>
  <c r="F21" i="2"/>
  <c r="E21" i="2"/>
  <c r="D21" i="2"/>
  <c r="C21" i="2"/>
  <c r="F15" i="2"/>
  <c r="E15" i="2"/>
  <c r="D15" i="2"/>
  <c r="C15" i="2"/>
  <c r="F12" i="2"/>
  <c r="E12" i="2"/>
  <c r="D12" i="2"/>
  <c r="C12" i="2"/>
  <c r="F9" i="2"/>
  <c r="E9" i="2"/>
  <c r="D9" i="2"/>
  <c r="C9" i="2"/>
  <c r="G21" i="2" l="1"/>
  <c r="G15" i="2"/>
  <c r="G12" i="2"/>
  <c r="G9" i="2"/>
  <c r="B26" i="2"/>
  <c r="B25" i="2"/>
  <c r="G24" i="2"/>
  <c r="B24" i="2"/>
  <c r="B23" i="2"/>
  <c r="B22" i="2"/>
  <c r="B21" i="2"/>
  <c r="B20" i="2"/>
  <c r="B19" i="2"/>
  <c r="G18" i="2"/>
  <c r="B18" i="2"/>
  <c r="B17" i="2"/>
  <c r="B16" i="2"/>
  <c r="B15" i="2"/>
  <c r="B14" i="2"/>
  <c r="B13" i="2"/>
  <c r="B12" i="2"/>
  <c r="B11" i="2"/>
  <c r="B10" i="2"/>
  <c r="B9" i="2"/>
  <c r="B8" i="2"/>
  <c r="B7" i="2"/>
  <c r="F6" i="2"/>
  <c r="E6" i="2"/>
  <c r="D6" i="2"/>
  <c r="C6" i="2"/>
  <c r="B6" i="2" l="1"/>
  <c r="G6" i="2"/>
  <c r="B26" i="1"/>
  <c r="B25" i="1"/>
  <c r="G24" i="1"/>
  <c r="F24" i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1" i="1"/>
  <c r="B10" i="1"/>
  <c r="F9" i="1"/>
  <c r="E9" i="1"/>
  <c r="D9" i="1"/>
  <c r="C9" i="1"/>
  <c r="B8" i="1"/>
  <c r="B7" i="1"/>
  <c r="F6" i="1"/>
  <c r="E6" i="1"/>
  <c r="D6" i="1"/>
  <c r="C6" i="1"/>
  <c r="B24" i="1" l="1"/>
  <c r="B12" i="1"/>
  <c r="B21" i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<sst xmlns="http://schemas.openxmlformats.org/spreadsheetml/2006/main" count="180" uniqueCount="24">
  <si>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</si>
  <si>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</si>
  <si>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</si>
  <si>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</si>
  <si>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</si>
  <si>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</si>
  <si>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</si>
  <si>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</si>
  <si>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</si>
  <si>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</si>
  <si>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</si>
  <si>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</si>
  <si>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</si>
  <si>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</si>
  <si>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</si>
  <si>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</si>
  <si>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</si>
  <si>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</si>
  <si>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</si>
  <si>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</si>
  <si>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2023 года</t>
  </si>
  <si>
    <t>ООО "Энергоинвест"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</si>
  <si>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2023 года</t>
  </si>
  <si>
    <t>Предварительный полезный отпуск электроэнергии и мощности по тарифным группам в разрезе территориальных сетевых организаций по уровням напряжения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</si>
</sst>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81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  <xf numFmtId="165" fontId="0" fillId="0" borderId="0" xfId="0" applyNumberFormat="1"/>
    <xf numFmtId="1" fontId="3" fillId="0" borderId="15" xfId="1" applyNumberFormat="1" applyFont="1" applyFill="1" applyBorder="1"/>
    <xf numFmtId="1" fontId="3" fillId="0" borderId="16" xfId="1" applyNumberFormat="1" applyFont="1" applyFill="1" applyBorder="1"/>
    <xf numFmtId="0" fontId="5" fillId="2" borderId="30" xfId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D36" sqref="D36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247907758</v>
      </c>
      <c r="C6" s="10">
        <f>C7+C8</f>
        <v>2551919</v>
      </c>
      <c r="D6" s="11">
        <f>D7+D8</f>
        <v>196907</v>
      </c>
      <c r="E6" s="11">
        <f>E7+E8</f>
        <v>105834248</v>
      </c>
      <c r="F6" s="12">
        <f>F7+F8</f>
        <v>139324684</v>
      </c>
      <c r="G6" s="13">
        <f>SUM(H6:K6)</f>
        <v>28.636545000000002</v>
      </c>
      <c r="H6" s="14">
        <v>0.24399999999999999</v>
      </c>
      <c r="I6" s="15"/>
      <c r="J6" s="16">
        <v>23.381806000000001</v>
      </c>
      <c r="K6" s="69">
        <v>5.0107390000000001</v>
      </c>
    </row>
    <row r="7" spans="1:11" x14ac:dyDescent="0.25">
      <c r="A7" s="17" t="s">
        <v>10</v>
      </c>
      <c r="B7" s="18">
        <f t="shared" si="0"/>
        <v>128020504</v>
      </c>
      <c r="C7" s="57">
        <v>2551919</v>
      </c>
      <c r="D7" s="58">
        <v>196907</v>
      </c>
      <c r="E7" s="58">
        <v>91921406</v>
      </c>
      <c r="F7" s="63">
        <v>33350272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119887254</v>
      </c>
      <c r="C8" s="59">
        <v>0</v>
      </c>
      <c r="D8" s="60">
        <v>0</v>
      </c>
      <c r="E8" s="61">
        <v>13912842</v>
      </c>
      <c r="F8" s="64">
        <v>105974412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27152105</v>
      </c>
      <c r="C9" s="32">
        <f>C10+C11</f>
        <v>0</v>
      </c>
      <c r="D9" s="33">
        <f>D10+D11</f>
        <v>0</v>
      </c>
      <c r="E9" s="33">
        <f>E10+E11</f>
        <v>12112678</v>
      </c>
      <c r="F9" s="34">
        <f>F10+F11</f>
        <v>15039427</v>
      </c>
      <c r="G9" s="13">
        <f>SUM(H9:K9)</f>
        <v>4.1905979999999996</v>
      </c>
      <c r="H9" s="10"/>
      <c r="I9" s="11"/>
      <c r="J9" s="65">
        <v>3.995209</v>
      </c>
      <c r="K9" s="36">
        <v>0.19538900000000001</v>
      </c>
    </row>
    <row r="10" spans="1:11" x14ac:dyDescent="0.25">
      <c r="A10" s="67" t="s">
        <v>10</v>
      </c>
      <c r="B10" s="18">
        <f t="shared" si="0"/>
        <v>12720296</v>
      </c>
      <c r="C10" s="37">
        <v>0</v>
      </c>
      <c r="D10" s="19">
        <v>0</v>
      </c>
      <c r="E10" s="54">
        <v>10178832</v>
      </c>
      <c r="F10" s="55">
        <v>2541464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14431809</v>
      </c>
      <c r="C11" s="26">
        <v>0</v>
      </c>
      <c r="D11" s="27">
        <v>0</v>
      </c>
      <c r="E11" s="54">
        <v>1933846</v>
      </c>
      <c r="F11" s="55">
        <v>12497963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171339</v>
      </c>
      <c r="C12" s="10"/>
      <c r="D12" s="11"/>
      <c r="E12" s="33">
        <f>E13+E14</f>
        <v>143683</v>
      </c>
      <c r="F12" s="34">
        <f>F13+F14</f>
        <v>27656</v>
      </c>
      <c r="G12" s="13">
        <f>SUM(H12:K12)</f>
        <v>0.19700000000000001</v>
      </c>
      <c r="H12" s="10"/>
      <c r="I12" s="11"/>
      <c r="J12" s="35">
        <v>0.19700000000000001</v>
      </c>
      <c r="K12" s="36"/>
    </row>
    <row r="13" spans="1:11" x14ac:dyDescent="0.25">
      <c r="A13" s="67" t="s">
        <v>10</v>
      </c>
      <c r="B13" s="18">
        <f t="shared" si="0"/>
        <v>143683</v>
      </c>
      <c r="C13" s="37">
        <v>0</v>
      </c>
      <c r="D13" s="42">
        <v>0</v>
      </c>
      <c r="E13" s="38">
        <v>143683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27656</v>
      </c>
      <c r="C14" s="26">
        <v>0</v>
      </c>
      <c r="D14" s="44">
        <v>0</v>
      </c>
      <c r="E14" s="44">
        <v>0</v>
      </c>
      <c r="F14" s="56">
        <v>27656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99349</v>
      </c>
      <c r="C15" s="32">
        <f>C16+C17</f>
        <v>0</v>
      </c>
      <c r="D15" s="33">
        <f>D16+D17</f>
        <v>0</v>
      </c>
      <c r="E15" s="33">
        <f>E16+E17</f>
        <v>73832</v>
      </c>
      <c r="F15" s="34">
        <f>F16+F17</f>
        <v>25517</v>
      </c>
      <c r="G15" s="13">
        <f>SUM(H15:K15)</f>
        <v>0.152</v>
      </c>
      <c r="H15" s="10"/>
      <c r="I15" s="11"/>
      <c r="J15" s="35">
        <v>0.112</v>
      </c>
      <c r="K15" s="36">
        <v>0.04</v>
      </c>
    </row>
    <row r="16" spans="1:11" x14ac:dyDescent="0.25">
      <c r="A16" s="67" t="s">
        <v>10</v>
      </c>
      <c r="B16" s="46">
        <f t="shared" si="0"/>
        <v>99349</v>
      </c>
      <c r="C16" s="47">
        <v>0</v>
      </c>
      <c r="D16" s="19">
        <v>0</v>
      </c>
      <c r="E16" s="54">
        <v>73832</v>
      </c>
      <c r="F16" s="55">
        <v>25517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428066</v>
      </c>
      <c r="C18" s="32">
        <f>C19+C20</f>
        <v>0</v>
      </c>
      <c r="D18" s="33">
        <f>D19+D20</f>
        <v>0</v>
      </c>
      <c r="E18" s="33">
        <f>E19+E20</f>
        <v>40386</v>
      </c>
      <c r="F18" s="34">
        <f>F19+F20</f>
        <v>387680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270497</v>
      </c>
      <c r="C19" s="47">
        <v>0</v>
      </c>
      <c r="D19" s="38">
        <v>0</v>
      </c>
      <c r="E19" s="54">
        <v>40386</v>
      </c>
      <c r="F19" s="55">
        <v>230111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157569</v>
      </c>
      <c r="C20" s="49">
        <v>0</v>
      </c>
      <c r="D20" s="27">
        <v>0</v>
      </c>
      <c r="E20" s="54">
        <v>0</v>
      </c>
      <c r="F20" s="56">
        <v>157569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411678</v>
      </c>
      <c r="C21" s="50"/>
      <c r="D21" s="33"/>
      <c r="E21" s="33">
        <f>E22+E23</f>
        <v>411678</v>
      </c>
      <c r="F21" s="34">
        <f>F22+F23</f>
        <v>0</v>
      </c>
      <c r="G21" s="13">
        <f>SUM(H21:K21)</f>
        <v>1.9E-2</v>
      </c>
      <c r="H21" s="10"/>
      <c r="I21" s="11"/>
      <c r="J21" s="35">
        <v>1.9E-2</v>
      </c>
      <c r="K21" s="36"/>
    </row>
    <row r="22" spans="1:11" x14ac:dyDescent="0.25">
      <c r="A22" s="67" t="s">
        <v>10</v>
      </c>
      <c r="B22" s="18">
        <f t="shared" si="0"/>
        <v>411678</v>
      </c>
      <c r="C22" s="37">
        <v>0</v>
      </c>
      <c r="D22" s="19">
        <v>0</v>
      </c>
      <c r="E22" s="54">
        <v>411678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5">
        <v>0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51"/>
      <c r="D24" s="35"/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J21" sqref="J2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226549535</v>
      </c>
      <c r="C6" s="10">
        <f>C7+C8</f>
        <v>2343595</v>
      </c>
      <c r="D6" s="11">
        <f>D7+D8</f>
        <v>331970</v>
      </c>
      <c r="E6" s="11">
        <f>E7+E8</f>
        <v>98700209</v>
      </c>
      <c r="F6" s="12">
        <f>F7+F8</f>
        <v>125173761</v>
      </c>
      <c r="G6" s="13">
        <f>SUM(H6:K6)</f>
        <v>28.485778000000003</v>
      </c>
      <c r="H6" s="14">
        <v>7.3999999999999996E-2</v>
      </c>
      <c r="I6" s="15"/>
      <c r="J6" s="16">
        <v>23.394793</v>
      </c>
      <c r="K6" s="69">
        <v>5.016985</v>
      </c>
    </row>
    <row r="7" spans="1:11" x14ac:dyDescent="0.25">
      <c r="A7" s="17" t="s">
        <v>10</v>
      </c>
      <c r="B7" s="18">
        <f t="shared" si="0"/>
        <v>118761388</v>
      </c>
      <c r="C7" s="57">
        <v>2343595</v>
      </c>
      <c r="D7" s="58">
        <v>331970</v>
      </c>
      <c r="E7" s="58">
        <v>85998123</v>
      </c>
      <c r="F7" s="63">
        <v>30087700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107788147</v>
      </c>
      <c r="C8" s="59">
        <v>0</v>
      </c>
      <c r="D8" s="60">
        <v>0</v>
      </c>
      <c r="E8" s="61">
        <v>12702086</v>
      </c>
      <c r="F8" s="64">
        <v>95086061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24534922.09</v>
      </c>
      <c r="C9" s="32">
        <f>C10+C11</f>
        <v>0</v>
      </c>
      <c r="D9" s="33">
        <f>D10+D11</f>
        <v>0</v>
      </c>
      <c r="E9" s="33">
        <f>E10+E11</f>
        <v>11506111.09</v>
      </c>
      <c r="F9" s="34">
        <f>F10+F11</f>
        <v>13028811</v>
      </c>
      <c r="G9" s="13">
        <f>SUM(H9:K9)</f>
        <v>4.2938849999999995</v>
      </c>
      <c r="H9" s="10"/>
      <c r="I9" s="11"/>
      <c r="J9" s="65">
        <v>4.0101469999999999</v>
      </c>
      <c r="K9" s="36">
        <v>0.28373799999999999</v>
      </c>
    </row>
    <row r="10" spans="1:11" x14ac:dyDescent="0.25">
      <c r="A10" s="67" t="s">
        <v>10</v>
      </c>
      <c r="B10" s="18">
        <f t="shared" si="0"/>
        <v>12012184</v>
      </c>
      <c r="C10" s="37">
        <v>0</v>
      </c>
      <c r="D10" s="19">
        <v>0</v>
      </c>
      <c r="E10" s="54">
        <v>9681943</v>
      </c>
      <c r="F10" s="55">
        <v>2330241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12522738.09</v>
      </c>
      <c r="C11" s="26">
        <v>0</v>
      </c>
      <c r="D11" s="27">
        <v>0</v>
      </c>
      <c r="E11" s="54">
        <v>1824168.09</v>
      </c>
      <c r="F11" s="55">
        <v>10698570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149661</v>
      </c>
      <c r="C12" s="10">
        <f>C13+C14</f>
        <v>0</v>
      </c>
      <c r="D12" s="11">
        <f>D13+D14</f>
        <v>0</v>
      </c>
      <c r="E12" s="33">
        <f>E13+E14</f>
        <v>119435</v>
      </c>
      <c r="F12" s="34">
        <f>F13+F14</f>
        <v>30226</v>
      </c>
      <c r="G12" s="13">
        <f>SUM(H12:K12)</f>
        <v>0.19400000000000001</v>
      </c>
      <c r="H12" s="10"/>
      <c r="I12" s="11"/>
      <c r="J12" s="35">
        <v>0.19400000000000001</v>
      </c>
      <c r="K12" s="36"/>
    </row>
    <row r="13" spans="1:11" x14ac:dyDescent="0.25">
      <c r="A13" s="67" t="s">
        <v>10</v>
      </c>
      <c r="B13" s="18">
        <f t="shared" si="0"/>
        <v>119435</v>
      </c>
      <c r="C13" s="37">
        <v>0</v>
      </c>
      <c r="D13" s="42">
        <v>0</v>
      </c>
      <c r="E13" s="38">
        <v>119435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30226</v>
      </c>
      <c r="C14" s="26">
        <v>0</v>
      </c>
      <c r="D14" s="44">
        <v>0</v>
      </c>
      <c r="E14" s="44">
        <v>0</v>
      </c>
      <c r="F14" s="56">
        <v>30226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98694</v>
      </c>
      <c r="C15" s="32">
        <f>C16+C17</f>
        <v>0</v>
      </c>
      <c r="D15" s="33">
        <f>D16+D17</f>
        <v>0</v>
      </c>
      <c r="E15" s="33">
        <f>E16+E17</f>
        <v>32044</v>
      </c>
      <c r="F15" s="34">
        <f>F16+F17</f>
        <v>66650</v>
      </c>
      <c r="G15" s="13">
        <f>SUM(H15:K15)</f>
        <v>0.16600000000000001</v>
      </c>
      <c r="H15" s="10"/>
      <c r="I15" s="11"/>
      <c r="J15" s="35">
        <v>5.2999999999999999E-2</v>
      </c>
      <c r="K15" s="36">
        <v>0.113</v>
      </c>
    </row>
    <row r="16" spans="1:11" x14ac:dyDescent="0.25">
      <c r="A16" s="67" t="s">
        <v>10</v>
      </c>
      <c r="B16" s="46">
        <f t="shared" si="0"/>
        <v>98694</v>
      </c>
      <c r="C16" s="47">
        <v>0</v>
      </c>
      <c r="D16" s="19">
        <v>0</v>
      </c>
      <c r="E16" s="54">
        <v>32044</v>
      </c>
      <c r="F16" s="55">
        <v>66650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452348</v>
      </c>
      <c r="C18" s="32">
        <v>0</v>
      </c>
      <c r="D18" s="33">
        <v>0</v>
      </c>
      <c r="E18" s="33">
        <f>E19+E20</f>
        <v>8361</v>
      </c>
      <c r="F18" s="34">
        <f>F19+F20</f>
        <v>443987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234348</v>
      </c>
      <c r="C19" s="47">
        <v>0</v>
      </c>
      <c r="D19" s="38">
        <v>0</v>
      </c>
      <c r="E19" s="54">
        <v>8361</v>
      </c>
      <c r="F19" s="55">
        <v>225987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218000</v>
      </c>
      <c r="C20" s="49">
        <v>0</v>
      </c>
      <c r="D20" s="27">
        <v>0</v>
      </c>
      <c r="E20" s="54">
        <v>0</v>
      </c>
      <c r="F20" s="56">
        <v>218000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425242</v>
      </c>
      <c r="C21" s="50">
        <f>C22+C23</f>
        <v>0</v>
      </c>
      <c r="D21" s="33">
        <f>D22+D23</f>
        <v>0</v>
      </c>
      <c r="E21" s="33">
        <f>E22+E23</f>
        <v>386666</v>
      </c>
      <c r="F21" s="34">
        <f>F22+F23</f>
        <v>38576</v>
      </c>
      <c r="G21" s="13">
        <f>SUM(H21:K21)</f>
        <v>1.7000000000000001E-2</v>
      </c>
      <c r="H21" s="10"/>
      <c r="I21" s="11"/>
      <c r="J21" s="35">
        <v>1.7000000000000001E-2</v>
      </c>
      <c r="K21" s="36"/>
    </row>
    <row r="22" spans="1:11" x14ac:dyDescent="0.25">
      <c r="A22" s="67" t="s">
        <v>10</v>
      </c>
      <c r="B22" s="18">
        <f t="shared" si="0"/>
        <v>386666</v>
      </c>
      <c r="C22" s="37">
        <v>0</v>
      </c>
      <c r="D22" s="19">
        <v>0</v>
      </c>
      <c r="E22" s="54">
        <v>386666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38576</v>
      </c>
      <c r="C23" s="26">
        <v>0</v>
      </c>
      <c r="D23" s="27">
        <v>0</v>
      </c>
      <c r="E23" s="27">
        <v>0</v>
      </c>
      <c r="F23" s="45">
        <v>38576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71">
        <v>0</v>
      </c>
      <c r="D24" s="72">
        <v>0</v>
      </c>
      <c r="E24" s="33">
        <v>0</v>
      </c>
      <c r="F24" s="34"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K9" sqref="K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227802843</v>
      </c>
      <c r="C6" s="10">
        <f>C7+C8</f>
        <v>2489459</v>
      </c>
      <c r="D6" s="11">
        <f>D7+D8</f>
        <v>302265</v>
      </c>
      <c r="E6" s="11">
        <f>E7+E8</f>
        <v>100178260</v>
      </c>
      <c r="F6" s="12">
        <f>F7+F8</f>
        <v>124832859</v>
      </c>
      <c r="G6" s="13">
        <f>SUM(H6:K6)</f>
        <v>27.917313</v>
      </c>
      <c r="H6" s="14">
        <v>4.4999999999999998E-2</v>
      </c>
      <c r="I6" s="15"/>
      <c r="J6" s="16">
        <f>22.973776+0.019</f>
        <v>22.992775999999999</v>
      </c>
      <c r="K6" s="69">
        <f>4.791537+0.088</f>
        <v>4.879537</v>
      </c>
    </row>
    <row r="7" spans="1:11" x14ac:dyDescent="0.25">
      <c r="A7" s="67" t="s">
        <v>10</v>
      </c>
      <c r="B7" s="18">
        <f t="shared" si="0"/>
        <v>121198683</v>
      </c>
      <c r="C7" s="57">
        <f>2442990+46469</f>
        <v>2489459</v>
      </c>
      <c r="D7" s="58">
        <v>302265</v>
      </c>
      <c r="E7" s="58">
        <f>87207024+1340559</f>
        <v>88547583</v>
      </c>
      <c r="F7" s="63">
        <f>29381992+477384</f>
        <v>29859376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106604160</v>
      </c>
      <c r="C8" s="59">
        <v>0</v>
      </c>
      <c r="D8" s="60">
        <v>0</v>
      </c>
      <c r="E8" s="61">
        <v>11630677</v>
      </c>
      <c r="F8" s="64">
        <f>92864114+2109369</f>
        <v>94973483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25319662</v>
      </c>
      <c r="C9" s="32">
        <f>C10+C11</f>
        <v>0</v>
      </c>
      <c r="D9" s="33">
        <f>D10+D11</f>
        <v>0</v>
      </c>
      <c r="E9" s="33">
        <f>E10+E11</f>
        <v>11707531</v>
      </c>
      <c r="F9" s="34">
        <f>F10+F11</f>
        <v>13612131</v>
      </c>
      <c r="G9" s="13">
        <f>SUM(H9:K9)</f>
        <v>4.3700089999999996</v>
      </c>
      <c r="H9" s="10"/>
      <c r="I9" s="11"/>
      <c r="J9" s="65">
        <v>4.109216</v>
      </c>
      <c r="K9" s="36">
        <v>0.260793</v>
      </c>
    </row>
    <row r="10" spans="1:11" x14ac:dyDescent="0.25">
      <c r="A10" s="67" t="s">
        <v>10</v>
      </c>
      <c r="B10" s="18">
        <f t="shared" si="0"/>
        <v>12427251</v>
      </c>
      <c r="C10" s="37">
        <v>0</v>
      </c>
      <c r="D10" s="19">
        <v>0</v>
      </c>
      <c r="E10" s="54">
        <v>10216272</v>
      </c>
      <c r="F10" s="55">
        <v>2210979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12892411</v>
      </c>
      <c r="C11" s="26">
        <v>0</v>
      </c>
      <c r="D11" s="27">
        <v>0</v>
      </c>
      <c r="E11" s="54">
        <v>1491259</v>
      </c>
      <c r="F11" s="55">
        <v>11401152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162720</v>
      </c>
      <c r="C12" s="10">
        <f>C13+C14</f>
        <v>0</v>
      </c>
      <c r="D12" s="11">
        <f>D13+D14</f>
        <v>0</v>
      </c>
      <c r="E12" s="33">
        <f>E13+E14</f>
        <v>116004</v>
      </c>
      <c r="F12" s="34">
        <f>F13+F14</f>
        <v>46716</v>
      </c>
      <c r="G12" s="13">
        <f>SUM(H12:K12)</f>
        <v>0.182</v>
      </c>
      <c r="H12" s="10"/>
      <c r="I12" s="11"/>
      <c r="J12" s="35">
        <v>0.182</v>
      </c>
      <c r="K12" s="36"/>
    </row>
    <row r="13" spans="1:11" x14ac:dyDescent="0.25">
      <c r="A13" s="67" t="s">
        <v>10</v>
      </c>
      <c r="B13" s="18">
        <f t="shared" si="0"/>
        <v>116004</v>
      </c>
      <c r="C13" s="37">
        <v>0</v>
      </c>
      <c r="D13" s="42">
        <v>0</v>
      </c>
      <c r="E13" s="38">
        <v>116004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46716</v>
      </c>
      <c r="C14" s="26">
        <v>0</v>
      </c>
      <c r="D14" s="44">
        <v>0</v>
      </c>
      <c r="E14" s="44">
        <v>0</v>
      </c>
      <c r="F14" s="56">
        <v>46716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89676</v>
      </c>
      <c r="C15" s="32">
        <f>C16+C17</f>
        <v>0</v>
      </c>
      <c r="D15" s="33">
        <f>D16+D17</f>
        <v>0</v>
      </c>
      <c r="E15" s="33">
        <f>E16+E17</f>
        <v>17860</v>
      </c>
      <c r="F15" s="34">
        <f>F16+F17</f>
        <v>71816</v>
      </c>
      <c r="G15" s="13">
        <f>SUM(H15:K15)</f>
        <v>0.13700000000000001</v>
      </c>
      <c r="H15" s="10"/>
      <c r="I15" s="11"/>
      <c r="J15" s="35">
        <v>2.7E-2</v>
      </c>
      <c r="K15" s="36">
        <v>0.11</v>
      </c>
    </row>
    <row r="16" spans="1:11" x14ac:dyDescent="0.25">
      <c r="A16" s="67" t="s">
        <v>10</v>
      </c>
      <c r="B16" s="46">
        <f t="shared" si="0"/>
        <v>89676</v>
      </c>
      <c r="C16" s="47">
        <v>0</v>
      </c>
      <c r="D16" s="19">
        <v>0</v>
      </c>
      <c r="E16" s="54">
        <v>17860</v>
      </c>
      <c r="F16" s="55">
        <v>71816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328335</v>
      </c>
      <c r="C18" s="32">
        <v>0</v>
      </c>
      <c r="D18" s="33">
        <v>0</v>
      </c>
      <c r="E18" s="33">
        <f>E19+E20</f>
        <v>9066</v>
      </c>
      <c r="F18" s="34">
        <f>F19+F20</f>
        <v>319269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207153</v>
      </c>
      <c r="C19" s="47">
        <v>0</v>
      </c>
      <c r="D19" s="38">
        <v>0</v>
      </c>
      <c r="E19" s="54">
        <v>9066</v>
      </c>
      <c r="F19" s="55">
        <v>198087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121182</v>
      </c>
      <c r="C20" s="49">
        <v>0</v>
      </c>
      <c r="D20" s="27">
        <v>0</v>
      </c>
      <c r="E20" s="54">
        <v>0</v>
      </c>
      <c r="F20" s="56">
        <v>121182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418844</v>
      </c>
      <c r="C21" s="50">
        <f>C22+C23</f>
        <v>0</v>
      </c>
      <c r="D21" s="33">
        <f>D22+D23</f>
        <v>0</v>
      </c>
      <c r="E21" s="33">
        <f>E22+E23</f>
        <v>385333</v>
      </c>
      <c r="F21" s="34">
        <f>F22+F23</f>
        <v>33511</v>
      </c>
      <c r="G21" s="13">
        <f>SUM(H21:K21)</f>
        <v>1.6E-2</v>
      </c>
      <c r="H21" s="10"/>
      <c r="I21" s="11"/>
      <c r="J21" s="35">
        <v>1.6E-2</v>
      </c>
      <c r="K21" s="36"/>
    </row>
    <row r="22" spans="1:11" x14ac:dyDescent="0.25">
      <c r="A22" s="67" t="s">
        <v>10</v>
      </c>
      <c r="B22" s="18">
        <f t="shared" si="0"/>
        <v>385333</v>
      </c>
      <c r="C22" s="37">
        <v>0</v>
      </c>
      <c r="D22" s="19">
        <v>0</v>
      </c>
      <c r="E22" s="54">
        <v>385333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33511</v>
      </c>
      <c r="C23" s="26">
        <v>0</v>
      </c>
      <c r="D23" s="27">
        <v>0</v>
      </c>
      <c r="E23" s="27">
        <v>0</v>
      </c>
      <c r="F23" s="45">
        <v>33511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ref="B24" si="1">C24+D24+E24+F24</f>
        <v>1486019</v>
      </c>
      <c r="C24" s="71">
        <f>C25+C26</f>
        <v>0</v>
      </c>
      <c r="D24" s="72">
        <f>D25+D26</f>
        <v>0</v>
      </c>
      <c r="E24" s="33">
        <f>E25+E26</f>
        <v>1486019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1486019</v>
      </c>
      <c r="C25" s="37">
        <v>0</v>
      </c>
      <c r="D25" s="19">
        <v>0</v>
      </c>
      <c r="E25" s="54">
        <v>1486019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R22" sqref="R22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209303132</v>
      </c>
      <c r="C6" s="10">
        <f>C7+C8</f>
        <v>2327169</v>
      </c>
      <c r="D6" s="11">
        <f>D7+D8</f>
        <v>260557</v>
      </c>
      <c r="E6" s="11">
        <f>E7+E8</f>
        <v>87225006</v>
      </c>
      <c r="F6" s="12">
        <f>F7+F8</f>
        <v>119490400</v>
      </c>
      <c r="G6" s="13">
        <f>SUM(H6:K6)</f>
        <v>25.928327000000003</v>
      </c>
      <c r="H6" s="14">
        <v>3.5000000000000003E-2</v>
      </c>
      <c r="I6" s="15"/>
      <c r="J6" s="16">
        <v>21.251159000000001</v>
      </c>
      <c r="K6" s="69">
        <v>4.6421679999999999</v>
      </c>
    </row>
    <row r="7" spans="1:11" x14ac:dyDescent="0.25">
      <c r="A7" s="67" t="s">
        <v>10</v>
      </c>
      <c r="B7" s="18">
        <f t="shared" si="0"/>
        <v>107719211</v>
      </c>
      <c r="C7" s="57">
        <v>2327169</v>
      </c>
      <c r="D7" s="58">
        <v>260557</v>
      </c>
      <c r="E7" s="58">
        <v>77437512</v>
      </c>
      <c r="F7" s="63">
        <v>27693973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101583921</v>
      </c>
      <c r="C8" s="59">
        <v>0</v>
      </c>
      <c r="D8" s="60">
        <v>0</v>
      </c>
      <c r="E8" s="61">
        <v>9787494</v>
      </c>
      <c r="F8" s="64">
        <v>91796427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23465421</v>
      </c>
      <c r="C9" s="32">
        <f>C10+C11</f>
        <v>0</v>
      </c>
      <c r="D9" s="33">
        <f>D10+D11</f>
        <v>0</v>
      </c>
      <c r="E9" s="33">
        <f>E10+E11</f>
        <v>11201772</v>
      </c>
      <c r="F9" s="34">
        <f>F10+F11</f>
        <v>12263649</v>
      </c>
      <c r="G9" s="13">
        <f>SUM(H9:K9)</f>
        <v>4.3419790000000003</v>
      </c>
      <c r="H9" s="10"/>
      <c r="I9" s="11"/>
      <c r="J9" s="65">
        <v>4.1302130000000004</v>
      </c>
      <c r="K9" s="36">
        <v>0.21176600000000001</v>
      </c>
    </row>
    <row r="10" spans="1:11" x14ac:dyDescent="0.25">
      <c r="A10" s="67" t="s">
        <v>10</v>
      </c>
      <c r="B10" s="18">
        <f t="shared" si="0"/>
        <v>11754287</v>
      </c>
      <c r="C10" s="37">
        <v>0</v>
      </c>
      <c r="D10" s="19">
        <v>0</v>
      </c>
      <c r="E10" s="54">
        <v>9749375</v>
      </c>
      <c r="F10" s="55">
        <v>2004912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11711134</v>
      </c>
      <c r="C11" s="26">
        <v>0</v>
      </c>
      <c r="D11" s="27">
        <v>0</v>
      </c>
      <c r="E11" s="54">
        <v>1452397</v>
      </c>
      <c r="F11" s="55">
        <v>10258737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131503</v>
      </c>
      <c r="C12" s="10">
        <f>C13+C14</f>
        <v>0</v>
      </c>
      <c r="D12" s="11">
        <f>D13+D14</f>
        <v>0</v>
      </c>
      <c r="E12" s="33">
        <f>E13+E14</f>
        <v>82474</v>
      </c>
      <c r="F12" s="34">
        <f>F13+F14</f>
        <v>49029</v>
      </c>
      <c r="G12" s="13">
        <f>SUM(H12:K12)</f>
        <v>0.122</v>
      </c>
      <c r="H12" s="10"/>
      <c r="I12" s="11"/>
      <c r="J12" s="35">
        <v>0.122</v>
      </c>
      <c r="K12" s="36"/>
    </row>
    <row r="13" spans="1:11" x14ac:dyDescent="0.25">
      <c r="A13" s="67" t="s">
        <v>10</v>
      </c>
      <c r="B13" s="18">
        <f t="shared" si="0"/>
        <v>82474</v>
      </c>
      <c r="C13" s="37">
        <v>0</v>
      </c>
      <c r="D13" s="42">
        <v>0</v>
      </c>
      <c r="E13" s="38">
        <v>82474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49029</v>
      </c>
      <c r="C14" s="26">
        <v>0</v>
      </c>
      <c r="D14" s="44">
        <v>0</v>
      </c>
      <c r="E14" s="44">
        <v>0</v>
      </c>
      <c r="F14" s="56">
        <v>49029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101069</v>
      </c>
      <c r="C15" s="32">
        <f>C16+C17</f>
        <v>0</v>
      </c>
      <c r="D15" s="33">
        <f>D16+D17</f>
        <v>0</v>
      </c>
      <c r="E15" s="33">
        <f>E16+E17</f>
        <v>24416</v>
      </c>
      <c r="F15" s="34">
        <f>F16+F17</f>
        <v>76653</v>
      </c>
      <c r="G15" s="13">
        <f>SUM(H15:K15)</f>
        <v>0.159</v>
      </c>
      <c r="H15" s="10"/>
      <c r="I15" s="11"/>
      <c r="J15" s="35">
        <v>3.9E-2</v>
      </c>
      <c r="K15" s="36">
        <v>0.12</v>
      </c>
    </row>
    <row r="16" spans="1:11" x14ac:dyDescent="0.25">
      <c r="A16" s="67" t="s">
        <v>10</v>
      </c>
      <c r="B16" s="46">
        <f t="shared" si="0"/>
        <v>101069</v>
      </c>
      <c r="C16" s="47">
        <v>0</v>
      </c>
      <c r="D16" s="19">
        <v>0</v>
      </c>
      <c r="E16" s="54">
        <v>24416</v>
      </c>
      <c r="F16" s="55">
        <v>76653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357860</v>
      </c>
      <c r="C18" s="32">
        <v>0</v>
      </c>
      <c r="D18" s="33">
        <v>0</v>
      </c>
      <c r="E18" s="33">
        <f>E19+E20</f>
        <v>5842</v>
      </c>
      <c r="F18" s="34">
        <f>F19+F20</f>
        <v>352018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10</v>
      </c>
      <c r="B19" s="46">
        <f t="shared" si="0"/>
        <v>213925</v>
      </c>
      <c r="C19" s="47">
        <v>0</v>
      </c>
      <c r="D19" s="38">
        <v>0</v>
      </c>
      <c r="E19" s="54">
        <v>5842</v>
      </c>
      <c r="F19" s="55">
        <v>208083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143935</v>
      </c>
      <c r="C20" s="49">
        <v>0</v>
      </c>
      <c r="D20" s="27">
        <v>0</v>
      </c>
      <c r="E20" s="54">
        <v>0</v>
      </c>
      <c r="F20" s="56">
        <v>143935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395335</v>
      </c>
      <c r="C21" s="50">
        <f>C22+C23</f>
        <v>0</v>
      </c>
      <c r="D21" s="33">
        <f>D22+D23</f>
        <v>0</v>
      </c>
      <c r="E21" s="33">
        <f>E22+E23</f>
        <v>356342</v>
      </c>
      <c r="F21" s="34">
        <f>F22+F23</f>
        <v>38993</v>
      </c>
      <c r="G21" s="13">
        <f>SUM(H21:K21)</f>
        <v>1.2999999999999999E-2</v>
      </c>
      <c r="H21" s="10"/>
      <c r="I21" s="11"/>
      <c r="J21" s="35">
        <v>1.2999999999999999E-2</v>
      </c>
      <c r="K21" s="36"/>
    </row>
    <row r="22" spans="1:11" x14ac:dyDescent="0.25">
      <c r="A22" s="67" t="s">
        <v>10</v>
      </c>
      <c r="B22" s="18">
        <f t="shared" si="0"/>
        <v>356342</v>
      </c>
      <c r="C22" s="37">
        <v>0</v>
      </c>
      <c r="D22" s="19">
        <v>0</v>
      </c>
      <c r="E22" s="54">
        <f>348028+8314</f>
        <v>356342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38993</v>
      </c>
      <c r="C23" s="26">
        <v>0</v>
      </c>
      <c r="D23" s="27">
        <v>0</v>
      </c>
      <c r="E23" s="27">
        <v>0</v>
      </c>
      <c r="F23" s="45">
        <v>38993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si="0"/>
        <v>394827</v>
      </c>
      <c r="C24" s="71">
        <f>C25+C26</f>
        <v>0</v>
      </c>
      <c r="D24" s="72">
        <f>D25+D26</f>
        <v>0</v>
      </c>
      <c r="E24" s="33">
        <f>E25+E26</f>
        <v>394827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394827</v>
      </c>
      <c r="C25" s="37">
        <v>0</v>
      </c>
      <c r="D25" s="19">
        <v>0</v>
      </c>
      <c r="E25" s="54">
        <v>394827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C9" sqref="C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 thickBo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thickBot="1" x14ac:dyDescent="0.3">
      <c r="A4" s="76" t="s">
        <v>1</v>
      </c>
      <c r="B4" s="78" t="s">
        <v>2</v>
      </c>
      <c r="C4" s="79"/>
      <c r="D4" s="79"/>
      <c r="E4" s="79"/>
      <c r="F4" s="80"/>
      <c r="G4" s="78" t="s">
        <v>3</v>
      </c>
      <c r="H4" s="79"/>
      <c r="I4" s="79"/>
      <c r="J4" s="79"/>
      <c r="K4" s="80"/>
    </row>
    <row r="5" spans="1:11" ht="15.75" thickBot="1" x14ac:dyDescent="0.3">
      <c r="A5" s="7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196165982.11300001</v>
      </c>
      <c r="C6" s="10">
        <f>C7+C8</f>
        <v>6755168</v>
      </c>
      <c r="D6" s="11">
        <f>D7+D8</f>
        <v>306180</v>
      </c>
      <c r="E6" s="11">
        <f>E7+E8</f>
        <v>78435954</v>
      </c>
      <c r="F6" s="12">
        <f>F7+F8</f>
        <v>110668680.11300001</v>
      </c>
      <c r="G6" s="13">
        <f>SUM(H6:K6)</f>
        <v>40.177457875324365</v>
      </c>
      <c r="H6" s="14">
        <v>0.10159592191198835</v>
      </c>
      <c r="I6" s="15"/>
      <c r="J6" s="16">
        <v>21.525161213478633</v>
      </c>
      <c r="K6" s="69">
        <v>18.550700739933738</v>
      </c>
    </row>
    <row r="7" spans="1:11" x14ac:dyDescent="0.25">
      <c r="A7" s="67" t="s">
        <v>10</v>
      </c>
      <c r="B7" s="18">
        <f t="shared" si="0"/>
        <v>102982127.11300001</v>
      </c>
      <c r="C7" s="57">
        <v>6755168</v>
      </c>
      <c r="D7" s="58">
        <v>306180</v>
      </c>
      <c r="E7" s="58">
        <v>69978343</v>
      </c>
      <c r="F7" s="63">
        <v>25942436.112999998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93183855</v>
      </c>
      <c r="C8" s="59">
        <v>0</v>
      </c>
      <c r="D8" s="60">
        <v>0</v>
      </c>
      <c r="E8" s="61">
        <v>8457611</v>
      </c>
      <c r="F8" s="64">
        <v>84726244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20641037.149999999</v>
      </c>
      <c r="C9" s="32">
        <f>C10+C11</f>
        <v>0</v>
      </c>
      <c r="D9" s="33">
        <f>D10+D11</f>
        <v>0</v>
      </c>
      <c r="E9" s="33">
        <f>E10+E11</f>
        <v>9550135</v>
      </c>
      <c r="F9" s="34">
        <f>F10+F11</f>
        <v>11090902.15</v>
      </c>
      <c r="G9" s="13">
        <f>SUM(H9:K9)</f>
        <v>5.2172681006486457</v>
      </c>
      <c r="H9" s="10"/>
      <c r="I9" s="11"/>
      <c r="J9" s="65">
        <v>4.0458072162323226</v>
      </c>
      <c r="K9" s="36">
        <v>1.1714608844163235</v>
      </c>
    </row>
    <row r="10" spans="1:11" x14ac:dyDescent="0.25">
      <c r="A10" s="67" t="s">
        <v>10</v>
      </c>
      <c r="B10" s="18">
        <f t="shared" si="0"/>
        <v>10243794.01</v>
      </c>
      <c r="C10" s="37">
        <v>0</v>
      </c>
      <c r="D10" s="19">
        <v>0</v>
      </c>
      <c r="E10" s="54">
        <v>8495632</v>
      </c>
      <c r="F10" s="55">
        <v>1748162.01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10397243.140000001</v>
      </c>
      <c r="C11" s="26">
        <v>0</v>
      </c>
      <c r="D11" s="27">
        <v>0</v>
      </c>
      <c r="E11" s="54">
        <v>1054503</v>
      </c>
      <c r="F11" s="55">
        <v>9342740.1400000006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97482</v>
      </c>
      <c r="C12" s="10">
        <f>C13+C14</f>
        <v>0</v>
      </c>
      <c r="D12" s="11">
        <f>D13+D14</f>
        <v>0</v>
      </c>
      <c r="E12" s="33">
        <f>E13+E14</f>
        <v>68087</v>
      </c>
      <c r="F12" s="34">
        <f>F13+F14</f>
        <v>29395</v>
      </c>
      <c r="G12" s="13">
        <f>SUM(H12:K12)</f>
        <v>0.10071797172442223</v>
      </c>
      <c r="H12" s="10"/>
      <c r="I12" s="11"/>
      <c r="J12" s="35">
        <v>0.10071797172442223</v>
      </c>
      <c r="K12" s="36"/>
    </row>
    <row r="13" spans="1:11" x14ac:dyDescent="0.25">
      <c r="A13" s="67" t="s">
        <v>10</v>
      </c>
      <c r="B13" s="18">
        <f t="shared" si="0"/>
        <v>68087</v>
      </c>
      <c r="C13" s="37">
        <v>0</v>
      </c>
      <c r="D13" s="42">
        <v>0</v>
      </c>
      <c r="E13" s="38">
        <v>68087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29395</v>
      </c>
      <c r="C14" s="26">
        <v>0</v>
      </c>
      <c r="D14" s="44">
        <v>0</v>
      </c>
      <c r="E14" s="44">
        <v>0</v>
      </c>
      <c r="F14" s="56">
        <v>29395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101292</v>
      </c>
      <c r="C15" s="32">
        <f>C16+C17</f>
        <v>0</v>
      </c>
      <c r="D15" s="33">
        <f>D16+D17</f>
        <v>0</v>
      </c>
      <c r="E15" s="33">
        <f>E16+E17</f>
        <v>28387</v>
      </c>
      <c r="F15" s="34">
        <f>F16+F17</f>
        <v>72905</v>
      </c>
      <c r="G15" s="13">
        <f>SUM(H15:K15)</f>
        <v>0.15947545014018172</v>
      </c>
      <c r="H15" s="10"/>
      <c r="I15" s="11"/>
      <c r="J15" s="35">
        <v>4.5342930865006556E-2</v>
      </c>
      <c r="K15" s="36">
        <v>0.11413251927517515</v>
      </c>
    </row>
    <row r="16" spans="1:11" x14ac:dyDescent="0.25">
      <c r="A16" s="67" t="s">
        <v>10</v>
      </c>
      <c r="B16" s="46">
        <f t="shared" si="0"/>
        <v>101292</v>
      </c>
      <c r="C16" s="47">
        <v>0</v>
      </c>
      <c r="D16" s="19">
        <v>0</v>
      </c>
      <c r="E16" s="54">
        <v>28387</v>
      </c>
      <c r="F16" s="55">
        <v>72905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249519</v>
      </c>
      <c r="C18" s="32">
        <v>0</v>
      </c>
      <c r="D18" s="33">
        <v>0</v>
      </c>
      <c r="E18" s="33">
        <f>E19+E20</f>
        <v>3727</v>
      </c>
      <c r="F18" s="34">
        <f>F19+F20</f>
        <v>245792</v>
      </c>
      <c r="G18" s="13">
        <f>SUM(H18:K18)</f>
        <v>5.9061047754982391E-3</v>
      </c>
      <c r="H18" s="10"/>
      <c r="I18" s="11"/>
      <c r="J18" s="35"/>
      <c r="K18" s="36">
        <v>5.9061047754982391E-3</v>
      </c>
    </row>
    <row r="19" spans="1:11" x14ac:dyDescent="0.25">
      <c r="A19" s="67" t="s">
        <v>10</v>
      </c>
      <c r="B19" s="46">
        <f t="shared" si="0"/>
        <v>113210</v>
      </c>
      <c r="C19" s="47">
        <v>0</v>
      </c>
      <c r="D19" s="38">
        <v>0</v>
      </c>
      <c r="E19" s="54">
        <v>3727</v>
      </c>
      <c r="F19" s="55">
        <v>109483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136309</v>
      </c>
      <c r="C20" s="49">
        <v>0</v>
      </c>
      <c r="D20" s="27">
        <v>0</v>
      </c>
      <c r="E20" s="54">
        <v>0</v>
      </c>
      <c r="F20" s="56">
        <v>136309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313043</v>
      </c>
      <c r="C21" s="50">
        <f>C22+C23</f>
        <v>0</v>
      </c>
      <c r="D21" s="33">
        <f>D22+D23</f>
        <v>0</v>
      </c>
      <c r="E21" s="33">
        <f>E22+E23</f>
        <v>280643</v>
      </c>
      <c r="F21" s="34">
        <f>F22+F23</f>
        <v>32400</v>
      </c>
      <c r="G21" s="13">
        <f>SUM(H21:K21)</f>
        <v>1.0238363706776074E-2</v>
      </c>
      <c r="H21" s="10"/>
      <c r="I21" s="11"/>
      <c r="J21" s="35">
        <v>1.0238363706776074E-2</v>
      </c>
      <c r="K21" s="36"/>
    </row>
    <row r="22" spans="1:11" x14ac:dyDescent="0.25">
      <c r="A22" s="67" t="s">
        <v>10</v>
      </c>
      <c r="B22" s="18">
        <f t="shared" si="0"/>
        <v>280643</v>
      </c>
      <c r="C22" s="37">
        <v>0</v>
      </c>
      <c r="D22" s="19">
        <v>0</v>
      </c>
      <c r="E22" s="54">
        <v>280643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32400</v>
      </c>
      <c r="C23" s="26">
        <v>0</v>
      </c>
      <c r="D23" s="27">
        <v>0</v>
      </c>
      <c r="E23" s="27">
        <v>0</v>
      </c>
      <c r="F23" s="45">
        <v>32400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 2023</vt:lpstr>
      <vt:lpstr>февраль 2023</vt:lpstr>
      <vt:lpstr>март 2023</vt:lpstr>
      <vt:lpstr>апрель 2023</vt:lpstr>
      <vt:lpstr>май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2023-06-09T07:24:50Z</dcterms:modified>
</cp:coreProperties>
</file>