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-120" yWindow="-120" windowWidth="29040" windowHeight="15840" activeTab="5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</sheets>
  <definedNames>
    <definedName name="asda" localSheetId="3">#REF!</definedName>
    <definedName name="asda" localSheetId="5">#REF!</definedName>
    <definedName name="asda" localSheetId="4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5">#REF!</definedName>
    <definedName name="l" localSheetId="4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5">#REF!</definedName>
    <definedName name="рп" localSheetId="4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5">#REF!</definedName>
    <definedName name="сент" localSheetId="4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6" l="1"/>
  <c r="G18" i="6"/>
  <c r="G15" i="6"/>
  <c r="G9" i="6"/>
  <c r="B26" i="6"/>
  <c r="B25" i="6"/>
  <c r="G24" i="6"/>
  <c r="F24" i="6"/>
  <c r="E24" i="6"/>
  <c r="D24" i="6"/>
  <c r="B24" i="6" s="1"/>
  <c r="C24" i="6"/>
  <c r="B23" i="6"/>
  <c r="B22" i="6"/>
  <c r="F21" i="6"/>
  <c r="E21" i="6"/>
  <c r="D21" i="6"/>
  <c r="C21" i="6"/>
  <c r="B20" i="6"/>
  <c r="B19" i="6"/>
  <c r="F18" i="6"/>
  <c r="B18" i="6" s="1"/>
  <c r="E18" i="6"/>
  <c r="B17" i="6"/>
  <c r="B16" i="6"/>
  <c r="F15" i="6"/>
  <c r="E15" i="6"/>
  <c r="D15" i="6"/>
  <c r="C15" i="6"/>
  <c r="B15" i="6" s="1"/>
  <c r="B14" i="6"/>
  <c r="B13" i="6"/>
  <c r="G12" i="6"/>
  <c r="F12" i="6"/>
  <c r="E12" i="6"/>
  <c r="D12" i="6"/>
  <c r="C12" i="6"/>
  <c r="B12" i="6" s="1"/>
  <c r="B11" i="6"/>
  <c r="B10" i="6"/>
  <c r="F9" i="6"/>
  <c r="E9" i="6"/>
  <c r="D9" i="6"/>
  <c r="C9" i="6"/>
  <c r="B9" i="6" s="1"/>
  <c r="B8" i="6"/>
  <c r="B7" i="6"/>
  <c r="F6" i="6"/>
  <c r="E6" i="6"/>
  <c r="D6" i="6"/>
  <c r="C6" i="6"/>
  <c r="B6" i="6" l="1"/>
  <c r="G6" i="6"/>
  <c r="B21" i="6"/>
  <c r="B26" i="5"/>
  <c r="B25" i="5"/>
  <c r="G24" i="5"/>
  <c r="F24" i="5"/>
  <c r="E24" i="5"/>
  <c r="D24" i="5"/>
  <c r="C24" i="5"/>
  <c r="B23" i="5"/>
  <c r="B22" i="5"/>
  <c r="G21" i="5"/>
  <c r="F21" i="5"/>
  <c r="E21" i="5"/>
  <c r="B21" i="5" s="1"/>
  <c r="D21" i="5"/>
  <c r="C21" i="5"/>
  <c r="B20" i="5"/>
  <c r="B19" i="5"/>
  <c r="G18" i="5"/>
  <c r="F18" i="5"/>
  <c r="E18" i="5"/>
  <c r="B17" i="5"/>
  <c r="B16" i="5"/>
  <c r="G15" i="5"/>
  <c r="F15" i="5"/>
  <c r="E15" i="5"/>
  <c r="D15" i="5"/>
  <c r="C15" i="5"/>
  <c r="B14" i="5"/>
  <c r="B13" i="5"/>
  <c r="G12" i="5"/>
  <c r="F12" i="5"/>
  <c r="E12" i="5"/>
  <c r="D12" i="5"/>
  <c r="C12" i="5"/>
  <c r="B11" i="5"/>
  <c r="B10" i="5"/>
  <c r="G9" i="5"/>
  <c r="F9" i="5"/>
  <c r="E9" i="5"/>
  <c r="D9" i="5"/>
  <c r="C9" i="5"/>
  <c r="B8" i="5"/>
  <c r="B7" i="5"/>
  <c r="G6" i="5"/>
  <c r="F6" i="5"/>
  <c r="E6" i="5"/>
  <c r="D6" i="5"/>
  <c r="C6" i="5"/>
  <c r="B9" i="5" l="1"/>
  <c r="B18" i="5"/>
  <c r="B6" i="5"/>
  <c r="B24" i="5"/>
  <c r="B15" i="5"/>
  <c r="B12" i="5"/>
  <c r="E22" i="4"/>
  <c r="G18" i="4" l="1"/>
  <c r="G15" i="4"/>
  <c r="G12" i="4"/>
  <c r="B26" i="4"/>
  <c r="B25" i="4"/>
  <c r="G24" i="4"/>
  <c r="F24" i="4"/>
  <c r="E24" i="4"/>
  <c r="D24" i="4"/>
  <c r="C24" i="4"/>
  <c r="B23" i="4"/>
  <c r="B22" i="4"/>
  <c r="G21" i="4"/>
  <c r="F21" i="4"/>
  <c r="E21" i="4"/>
  <c r="B21" i="4" s="1"/>
  <c r="D21" i="4"/>
  <c r="C21" i="4"/>
  <c r="B20" i="4"/>
  <c r="B19" i="4"/>
  <c r="F18" i="4"/>
  <c r="E18" i="4"/>
  <c r="B17" i="4"/>
  <c r="B16" i="4"/>
  <c r="F15" i="4"/>
  <c r="E15" i="4"/>
  <c r="D15" i="4"/>
  <c r="C15" i="4"/>
  <c r="B14" i="4"/>
  <c r="B13" i="4"/>
  <c r="F12" i="4"/>
  <c r="E12" i="4"/>
  <c r="D12" i="4"/>
  <c r="C12" i="4"/>
  <c r="B11" i="4"/>
  <c r="B10" i="4"/>
  <c r="G9" i="4"/>
  <c r="F9" i="4"/>
  <c r="E9" i="4"/>
  <c r="D9" i="4"/>
  <c r="C9" i="4"/>
  <c r="B8" i="4"/>
  <c r="B7" i="4"/>
  <c r="F6" i="4"/>
  <c r="E6" i="4"/>
  <c r="D6" i="4"/>
  <c r="C6" i="4"/>
  <c r="B6" i="4" l="1"/>
  <c r="B24" i="4"/>
  <c r="G6" i="4"/>
  <c r="B18" i="4"/>
  <c r="B15" i="4"/>
  <c r="B12" i="4"/>
  <c r="B9" i="4"/>
  <c r="K6" i="3"/>
  <c r="J6" i="3"/>
  <c r="C7" i="3"/>
  <c r="F24" i="3"/>
  <c r="E24" i="3"/>
  <c r="D24" i="3"/>
  <c r="C24" i="3"/>
  <c r="B24" i="3" s="1"/>
  <c r="F8" i="3"/>
  <c r="F7" i="3"/>
  <c r="E7" i="3"/>
  <c r="G21" i="3" l="1"/>
  <c r="G18" i="3"/>
  <c r="G15" i="3"/>
  <c r="G12" i="3"/>
  <c r="B26" i="3"/>
  <c r="B25" i="3"/>
  <c r="G24" i="3"/>
  <c r="B23" i="3"/>
  <c r="B22" i="3"/>
  <c r="F21" i="3"/>
  <c r="E21" i="3"/>
  <c r="D21" i="3"/>
  <c r="C21" i="3"/>
  <c r="B20" i="3"/>
  <c r="B19" i="3"/>
  <c r="F18" i="3"/>
  <c r="E18" i="3"/>
  <c r="B17" i="3"/>
  <c r="B16" i="3"/>
  <c r="F15" i="3"/>
  <c r="E15" i="3"/>
  <c r="D15" i="3"/>
  <c r="C15" i="3"/>
  <c r="B14" i="3"/>
  <c r="B13" i="3"/>
  <c r="F12" i="3"/>
  <c r="E12" i="3"/>
  <c r="D12" i="3"/>
  <c r="C12" i="3"/>
  <c r="B11" i="3"/>
  <c r="B10" i="3"/>
  <c r="F9" i="3"/>
  <c r="E9" i="3"/>
  <c r="D9" i="3"/>
  <c r="C9" i="3"/>
  <c r="B8" i="3"/>
  <c r="B7" i="3"/>
  <c r="F6" i="3"/>
  <c r="E6" i="3"/>
  <c r="D6" i="3"/>
  <c r="C6" i="3"/>
  <c r="B6" i="3" l="1"/>
  <c r="B18" i="3"/>
  <c r="B15" i="3"/>
  <c r="G9" i="3"/>
  <c r="G6" i="3"/>
  <c r="B21" i="3"/>
  <c r="B12" i="3"/>
  <c r="B9" i="3"/>
  <c r="F18" i="2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<sst xmlns="http://schemas.openxmlformats.org/spreadsheetml/2006/main" count="216" uniqueCount="25">
  <si>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</si>
  <si>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</si>
  <si>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</si>
  <si>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</si>
  <si>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</si>
  <si>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</si>
  <si>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</si>
  <si>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</si>
  <si>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</si>
  <si>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</si>
  <si>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</si>
  <si>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</si>
  <si>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</si>
  <si>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</si>
  <si>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</si>
  <si>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</si>
  <si>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</si>
  <si>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</si>
  <si>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</si>
  <si>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</si>
  <si>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2023 года</t>
  </si>
  <si>
    <t>ООО "Энергоинвест"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</si>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</sst>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1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5" fillId="2" borderId="30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D36" sqref="D3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10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10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10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10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10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J21" sqref="J2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10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10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10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10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10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9" sqref="K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227802843</v>
      </c>
      <c r="C6" s="10">
        <f>C7+C8</f>
        <v>2489459</v>
      </c>
      <c r="D6" s="11">
        <f>D7+D8</f>
        <v>302265</v>
      </c>
      <c r="E6" s="11">
        <f>E7+E8</f>
        <v>100178260</v>
      </c>
      <c r="F6" s="12">
        <f>F7+F8</f>
        <v>124832859</v>
      </c>
      <c r="G6" s="13">
        <f>SUM(H6:K6)</f>
        <v>27.917313</v>
      </c>
      <c r="H6" s="14">
        <v>4.4999999999999998E-2</v>
      </c>
      <c r="I6" s="15"/>
      <c r="J6" s="16">
        <f>22.973776+0.019</f>
        <v>22.992775999999999</v>
      </c>
      <c r="K6" s="69">
        <f>4.791537+0.088</f>
        <v>4.879537</v>
      </c>
    </row>
    <row r="7" spans="1:11" x14ac:dyDescent="0.25">
      <c r="A7" s="67" t="s">
        <v>10</v>
      </c>
      <c r="B7" s="18">
        <f t="shared" si="0"/>
        <v>121198683</v>
      </c>
      <c r="C7" s="57">
        <f>2442990+46469</f>
        <v>2489459</v>
      </c>
      <c r="D7" s="58">
        <v>302265</v>
      </c>
      <c r="E7" s="58">
        <f>87207024+1340559</f>
        <v>88547583</v>
      </c>
      <c r="F7" s="63">
        <f>29381992+477384</f>
        <v>29859376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106604160</v>
      </c>
      <c r="C8" s="59">
        <v>0</v>
      </c>
      <c r="D8" s="60">
        <v>0</v>
      </c>
      <c r="E8" s="61">
        <v>11630677</v>
      </c>
      <c r="F8" s="64">
        <f>92864114+2109369</f>
        <v>94973483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25319662</v>
      </c>
      <c r="C9" s="32">
        <f>C10+C11</f>
        <v>0</v>
      </c>
      <c r="D9" s="33">
        <f>D10+D11</f>
        <v>0</v>
      </c>
      <c r="E9" s="33">
        <f>E10+E11</f>
        <v>11707531</v>
      </c>
      <c r="F9" s="34">
        <f>F10+F11</f>
        <v>13612131</v>
      </c>
      <c r="G9" s="13">
        <f>SUM(H9:K9)</f>
        <v>4.3700089999999996</v>
      </c>
      <c r="H9" s="10"/>
      <c r="I9" s="11"/>
      <c r="J9" s="65">
        <v>4.109216</v>
      </c>
      <c r="K9" s="36">
        <v>0.260793</v>
      </c>
    </row>
    <row r="10" spans="1:11" x14ac:dyDescent="0.25">
      <c r="A10" s="67" t="s">
        <v>10</v>
      </c>
      <c r="B10" s="18">
        <f t="shared" si="0"/>
        <v>12427251</v>
      </c>
      <c r="C10" s="37">
        <v>0</v>
      </c>
      <c r="D10" s="19">
        <v>0</v>
      </c>
      <c r="E10" s="54">
        <v>10216272</v>
      </c>
      <c r="F10" s="55">
        <v>2210979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12892411</v>
      </c>
      <c r="C11" s="26">
        <v>0</v>
      </c>
      <c r="D11" s="27">
        <v>0</v>
      </c>
      <c r="E11" s="54">
        <v>1491259</v>
      </c>
      <c r="F11" s="55">
        <v>11401152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162720</v>
      </c>
      <c r="C12" s="10">
        <f>C13+C14</f>
        <v>0</v>
      </c>
      <c r="D12" s="11">
        <f>D13+D14</f>
        <v>0</v>
      </c>
      <c r="E12" s="33">
        <f>E13+E14</f>
        <v>116004</v>
      </c>
      <c r="F12" s="34">
        <f>F13+F14</f>
        <v>46716</v>
      </c>
      <c r="G12" s="13">
        <f>SUM(H12:K12)</f>
        <v>0.182</v>
      </c>
      <c r="H12" s="10"/>
      <c r="I12" s="11"/>
      <c r="J12" s="35">
        <v>0.182</v>
      </c>
      <c r="K12" s="36"/>
    </row>
    <row r="13" spans="1:11" x14ac:dyDescent="0.25">
      <c r="A13" s="67" t="s">
        <v>10</v>
      </c>
      <c r="B13" s="18">
        <f t="shared" si="0"/>
        <v>116004</v>
      </c>
      <c r="C13" s="37">
        <v>0</v>
      </c>
      <c r="D13" s="42">
        <v>0</v>
      </c>
      <c r="E13" s="38">
        <v>116004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46716</v>
      </c>
      <c r="C14" s="26">
        <v>0</v>
      </c>
      <c r="D14" s="44">
        <v>0</v>
      </c>
      <c r="E14" s="44">
        <v>0</v>
      </c>
      <c r="F14" s="56">
        <v>46716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89676</v>
      </c>
      <c r="C15" s="32">
        <f>C16+C17</f>
        <v>0</v>
      </c>
      <c r="D15" s="33">
        <f>D16+D17</f>
        <v>0</v>
      </c>
      <c r="E15" s="33">
        <f>E16+E17</f>
        <v>17860</v>
      </c>
      <c r="F15" s="34">
        <f>F16+F17</f>
        <v>71816</v>
      </c>
      <c r="G15" s="13">
        <f>SUM(H15:K15)</f>
        <v>0.13700000000000001</v>
      </c>
      <c r="H15" s="10"/>
      <c r="I15" s="11"/>
      <c r="J15" s="35">
        <v>2.7E-2</v>
      </c>
      <c r="K15" s="36">
        <v>0.11</v>
      </c>
    </row>
    <row r="16" spans="1:11" x14ac:dyDescent="0.25">
      <c r="A16" s="67" t="s">
        <v>10</v>
      </c>
      <c r="B16" s="46">
        <f t="shared" si="0"/>
        <v>89676</v>
      </c>
      <c r="C16" s="47">
        <v>0</v>
      </c>
      <c r="D16" s="19">
        <v>0</v>
      </c>
      <c r="E16" s="54">
        <v>17860</v>
      </c>
      <c r="F16" s="55">
        <v>71816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328335</v>
      </c>
      <c r="C18" s="32">
        <v>0</v>
      </c>
      <c r="D18" s="33">
        <v>0</v>
      </c>
      <c r="E18" s="33">
        <f>E19+E20</f>
        <v>9066</v>
      </c>
      <c r="F18" s="34">
        <f>F19+F20</f>
        <v>319269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207153</v>
      </c>
      <c r="C19" s="47">
        <v>0</v>
      </c>
      <c r="D19" s="38">
        <v>0</v>
      </c>
      <c r="E19" s="54">
        <v>9066</v>
      </c>
      <c r="F19" s="55">
        <v>198087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121182</v>
      </c>
      <c r="C20" s="49">
        <v>0</v>
      </c>
      <c r="D20" s="27">
        <v>0</v>
      </c>
      <c r="E20" s="54">
        <v>0</v>
      </c>
      <c r="F20" s="56">
        <v>121182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418844</v>
      </c>
      <c r="C21" s="50">
        <f>C22+C23</f>
        <v>0</v>
      </c>
      <c r="D21" s="33">
        <f>D22+D23</f>
        <v>0</v>
      </c>
      <c r="E21" s="33">
        <f>E22+E23</f>
        <v>385333</v>
      </c>
      <c r="F21" s="34">
        <f>F22+F23</f>
        <v>33511</v>
      </c>
      <c r="G21" s="13">
        <f>SUM(H21:K21)</f>
        <v>1.6E-2</v>
      </c>
      <c r="H21" s="10"/>
      <c r="I21" s="11"/>
      <c r="J21" s="35">
        <v>1.6E-2</v>
      </c>
      <c r="K21" s="36"/>
    </row>
    <row r="22" spans="1:11" x14ac:dyDescent="0.25">
      <c r="A22" s="67" t="s">
        <v>10</v>
      </c>
      <c r="B22" s="18">
        <f t="shared" si="0"/>
        <v>385333</v>
      </c>
      <c r="C22" s="37">
        <v>0</v>
      </c>
      <c r="D22" s="19">
        <v>0</v>
      </c>
      <c r="E22" s="54">
        <v>385333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33511</v>
      </c>
      <c r="C23" s="26">
        <v>0</v>
      </c>
      <c r="D23" s="27">
        <v>0</v>
      </c>
      <c r="E23" s="27">
        <v>0</v>
      </c>
      <c r="F23" s="45">
        <v>33511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ref="B24" si="1">C24+D24+E24+F24</f>
        <v>1486019</v>
      </c>
      <c r="C24" s="71">
        <f>C25+C26</f>
        <v>0</v>
      </c>
      <c r="D24" s="72">
        <f>D25+D26</f>
        <v>0</v>
      </c>
      <c r="E24" s="33">
        <f>E25+E26</f>
        <v>1486019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1486019</v>
      </c>
      <c r="C25" s="37">
        <v>0</v>
      </c>
      <c r="D25" s="19">
        <v>0</v>
      </c>
      <c r="E25" s="54">
        <v>1486019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R22" sqref="R2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209303132</v>
      </c>
      <c r="C6" s="10">
        <f>C7+C8</f>
        <v>2327169</v>
      </c>
      <c r="D6" s="11">
        <f>D7+D8</f>
        <v>260557</v>
      </c>
      <c r="E6" s="11">
        <f>E7+E8</f>
        <v>87225006</v>
      </c>
      <c r="F6" s="12">
        <f>F7+F8</f>
        <v>119490400</v>
      </c>
      <c r="G6" s="13">
        <f>SUM(H6:K6)</f>
        <v>25.928327000000003</v>
      </c>
      <c r="H6" s="14">
        <v>3.5000000000000003E-2</v>
      </c>
      <c r="I6" s="15"/>
      <c r="J6" s="16">
        <v>21.251159000000001</v>
      </c>
      <c r="K6" s="69">
        <v>4.6421679999999999</v>
      </c>
    </row>
    <row r="7" spans="1:11" x14ac:dyDescent="0.25">
      <c r="A7" s="67" t="s">
        <v>10</v>
      </c>
      <c r="B7" s="18">
        <f t="shared" si="0"/>
        <v>107719211</v>
      </c>
      <c r="C7" s="57">
        <v>2327169</v>
      </c>
      <c r="D7" s="58">
        <v>260557</v>
      </c>
      <c r="E7" s="58">
        <v>77437512</v>
      </c>
      <c r="F7" s="63">
        <v>27693973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101583921</v>
      </c>
      <c r="C8" s="59">
        <v>0</v>
      </c>
      <c r="D8" s="60">
        <v>0</v>
      </c>
      <c r="E8" s="61">
        <v>9787494</v>
      </c>
      <c r="F8" s="64">
        <v>91796427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23465421</v>
      </c>
      <c r="C9" s="32">
        <f>C10+C11</f>
        <v>0</v>
      </c>
      <c r="D9" s="33">
        <f>D10+D11</f>
        <v>0</v>
      </c>
      <c r="E9" s="33">
        <f>E10+E11</f>
        <v>11201772</v>
      </c>
      <c r="F9" s="34">
        <f>F10+F11</f>
        <v>12263649</v>
      </c>
      <c r="G9" s="13">
        <f>SUM(H9:K9)</f>
        <v>4.3419790000000003</v>
      </c>
      <c r="H9" s="10"/>
      <c r="I9" s="11"/>
      <c r="J9" s="65">
        <v>4.1302130000000004</v>
      </c>
      <c r="K9" s="36">
        <v>0.21176600000000001</v>
      </c>
    </row>
    <row r="10" spans="1:11" x14ac:dyDescent="0.25">
      <c r="A10" s="67" t="s">
        <v>10</v>
      </c>
      <c r="B10" s="18">
        <f t="shared" si="0"/>
        <v>11754287</v>
      </c>
      <c r="C10" s="37">
        <v>0</v>
      </c>
      <c r="D10" s="19">
        <v>0</v>
      </c>
      <c r="E10" s="54">
        <v>9749375</v>
      </c>
      <c r="F10" s="55">
        <v>2004912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11711134</v>
      </c>
      <c r="C11" s="26">
        <v>0</v>
      </c>
      <c r="D11" s="27">
        <v>0</v>
      </c>
      <c r="E11" s="54">
        <v>1452397</v>
      </c>
      <c r="F11" s="55">
        <v>10258737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131503</v>
      </c>
      <c r="C12" s="10">
        <f>C13+C14</f>
        <v>0</v>
      </c>
      <c r="D12" s="11">
        <f>D13+D14</f>
        <v>0</v>
      </c>
      <c r="E12" s="33">
        <f>E13+E14</f>
        <v>82474</v>
      </c>
      <c r="F12" s="34">
        <f>F13+F14</f>
        <v>49029</v>
      </c>
      <c r="G12" s="13">
        <f>SUM(H12:K12)</f>
        <v>0.122</v>
      </c>
      <c r="H12" s="10"/>
      <c r="I12" s="11"/>
      <c r="J12" s="35">
        <v>0.122</v>
      </c>
      <c r="K12" s="36"/>
    </row>
    <row r="13" spans="1:11" x14ac:dyDescent="0.25">
      <c r="A13" s="67" t="s">
        <v>10</v>
      </c>
      <c r="B13" s="18">
        <f t="shared" si="0"/>
        <v>82474</v>
      </c>
      <c r="C13" s="37">
        <v>0</v>
      </c>
      <c r="D13" s="42">
        <v>0</v>
      </c>
      <c r="E13" s="38">
        <v>82474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49029</v>
      </c>
      <c r="C14" s="26">
        <v>0</v>
      </c>
      <c r="D14" s="44">
        <v>0</v>
      </c>
      <c r="E14" s="44">
        <v>0</v>
      </c>
      <c r="F14" s="56">
        <v>49029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101069</v>
      </c>
      <c r="C15" s="32">
        <f>C16+C17</f>
        <v>0</v>
      </c>
      <c r="D15" s="33">
        <f>D16+D17</f>
        <v>0</v>
      </c>
      <c r="E15" s="33">
        <f>E16+E17</f>
        <v>24416</v>
      </c>
      <c r="F15" s="34">
        <f>F16+F17</f>
        <v>76653</v>
      </c>
      <c r="G15" s="13">
        <f>SUM(H15:K15)</f>
        <v>0.159</v>
      </c>
      <c r="H15" s="10"/>
      <c r="I15" s="11"/>
      <c r="J15" s="35">
        <v>3.9E-2</v>
      </c>
      <c r="K15" s="36">
        <v>0.12</v>
      </c>
    </row>
    <row r="16" spans="1:11" x14ac:dyDescent="0.25">
      <c r="A16" s="67" t="s">
        <v>10</v>
      </c>
      <c r="B16" s="46">
        <f t="shared" si="0"/>
        <v>101069</v>
      </c>
      <c r="C16" s="47">
        <v>0</v>
      </c>
      <c r="D16" s="19">
        <v>0</v>
      </c>
      <c r="E16" s="54">
        <v>24416</v>
      </c>
      <c r="F16" s="55">
        <v>76653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357860</v>
      </c>
      <c r="C18" s="32">
        <v>0</v>
      </c>
      <c r="D18" s="33">
        <v>0</v>
      </c>
      <c r="E18" s="33">
        <f>E19+E20</f>
        <v>5842</v>
      </c>
      <c r="F18" s="34">
        <f>F19+F20</f>
        <v>352018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213925</v>
      </c>
      <c r="C19" s="47">
        <v>0</v>
      </c>
      <c r="D19" s="38">
        <v>0</v>
      </c>
      <c r="E19" s="54">
        <v>5842</v>
      </c>
      <c r="F19" s="55">
        <v>208083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143935</v>
      </c>
      <c r="C20" s="49">
        <v>0</v>
      </c>
      <c r="D20" s="27">
        <v>0</v>
      </c>
      <c r="E20" s="54">
        <v>0</v>
      </c>
      <c r="F20" s="56">
        <v>143935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395335</v>
      </c>
      <c r="C21" s="50">
        <f>C22+C23</f>
        <v>0</v>
      </c>
      <c r="D21" s="33">
        <f>D22+D23</f>
        <v>0</v>
      </c>
      <c r="E21" s="33">
        <f>E22+E23</f>
        <v>356342</v>
      </c>
      <c r="F21" s="34">
        <f>F22+F23</f>
        <v>38993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67" t="s">
        <v>10</v>
      </c>
      <c r="B22" s="18">
        <f t="shared" si="0"/>
        <v>356342</v>
      </c>
      <c r="C22" s="37">
        <v>0</v>
      </c>
      <c r="D22" s="19">
        <v>0</v>
      </c>
      <c r="E22" s="54">
        <f>348028+8314</f>
        <v>356342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38993</v>
      </c>
      <c r="C23" s="26">
        <v>0</v>
      </c>
      <c r="D23" s="27">
        <v>0</v>
      </c>
      <c r="E23" s="27">
        <v>0</v>
      </c>
      <c r="F23" s="45">
        <v>38993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394827</v>
      </c>
      <c r="C24" s="71">
        <f>C25+C26</f>
        <v>0</v>
      </c>
      <c r="D24" s="72">
        <f>D25+D26</f>
        <v>0</v>
      </c>
      <c r="E24" s="33">
        <f>E25+E26</f>
        <v>394827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394827</v>
      </c>
      <c r="C25" s="37">
        <v>0</v>
      </c>
      <c r="D25" s="19">
        <v>0</v>
      </c>
      <c r="E25" s="54">
        <v>394827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D32" sqref="D3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185161428</v>
      </c>
      <c r="C6" s="10">
        <f>C7+C8</f>
        <v>2292800</v>
      </c>
      <c r="D6" s="11">
        <f>D7+D8</f>
        <v>306180</v>
      </c>
      <c r="E6" s="11">
        <f>E7+E8</f>
        <v>75919867</v>
      </c>
      <c r="F6" s="12">
        <f>F7+F8</f>
        <v>106642581</v>
      </c>
      <c r="G6" s="13">
        <f>SUM(H6:K6)</f>
        <v>21.862998999999999</v>
      </c>
      <c r="H6" s="14">
        <v>2.3E-2</v>
      </c>
      <c r="I6" s="15"/>
      <c r="J6" s="16">
        <v>18.011811999999999</v>
      </c>
      <c r="K6" s="69">
        <v>3.8281870000000002</v>
      </c>
    </row>
    <row r="7" spans="1:11" x14ac:dyDescent="0.25">
      <c r="A7" s="67" t="s">
        <v>10</v>
      </c>
      <c r="B7" s="18">
        <f t="shared" si="0"/>
        <v>95608318</v>
      </c>
      <c r="C7" s="57">
        <v>2292800</v>
      </c>
      <c r="D7" s="58">
        <v>306180</v>
      </c>
      <c r="E7" s="58">
        <v>67813781</v>
      </c>
      <c r="F7" s="63">
        <v>25195557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89553110</v>
      </c>
      <c r="C8" s="59">
        <v>0</v>
      </c>
      <c r="D8" s="60">
        <v>0</v>
      </c>
      <c r="E8" s="61">
        <v>8106086</v>
      </c>
      <c r="F8" s="64">
        <v>81447024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20588701.140000001</v>
      </c>
      <c r="C9" s="32">
        <f>C10+C11</f>
        <v>0</v>
      </c>
      <c r="D9" s="33">
        <f>D10+D11</f>
        <v>0</v>
      </c>
      <c r="E9" s="33">
        <f>E10+E11</f>
        <v>9537901</v>
      </c>
      <c r="F9" s="34">
        <f>F10+F11</f>
        <v>11050800.140000001</v>
      </c>
      <c r="G9" s="13">
        <f>SUM(H9:K9)</f>
        <v>3.9781560000000002</v>
      </c>
      <c r="H9" s="10"/>
      <c r="I9" s="11"/>
      <c r="J9" s="65">
        <v>3.779452</v>
      </c>
      <c r="K9" s="36">
        <v>0.19870399999999999</v>
      </c>
    </row>
    <row r="10" spans="1:11" x14ac:dyDescent="0.25">
      <c r="A10" s="67" t="s">
        <v>10</v>
      </c>
      <c r="B10" s="18">
        <f t="shared" si="0"/>
        <v>10191458</v>
      </c>
      <c r="C10" s="37">
        <v>0</v>
      </c>
      <c r="D10" s="19">
        <v>0</v>
      </c>
      <c r="E10" s="54">
        <v>8483398</v>
      </c>
      <c r="F10" s="55">
        <v>1708060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10397243.140000001</v>
      </c>
      <c r="C11" s="26">
        <v>0</v>
      </c>
      <c r="D11" s="27">
        <v>0</v>
      </c>
      <c r="E11" s="54">
        <v>1054503</v>
      </c>
      <c r="F11" s="55">
        <v>9342740.1400000006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97482</v>
      </c>
      <c r="C12" s="10">
        <f>C13+C14</f>
        <v>0</v>
      </c>
      <c r="D12" s="11">
        <f>D13+D14</f>
        <v>0</v>
      </c>
      <c r="E12" s="33">
        <f>E13+E14</f>
        <v>68087</v>
      </c>
      <c r="F12" s="34">
        <f>F13+F14</f>
        <v>29395</v>
      </c>
      <c r="G12" s="13">
        <f>SUM(H12:K12)</f>
        <v>7.6999999999999999E-2</v>
      </c>
      <c r="H12" s="10"/>
      <c r="I12" s="11"/>
      <c r="J12" s="35">
        <v>7.6999999999999999E-2</v>
      </c>
      <c r="K12" s="36"/>
    </row>
    <row r="13" spans="1:11" x14ac:dyDescent="0.25">
      <c r="A13" s="67" t="s">
        <v>10</v>
      </c>
      <c r="B13" s="18">
        <f t="shared" si="0"/>
        <v>68087</v>
      </c>
      <c r="C13" s="37">
        <v>0</v>
      </c>
      <c r="D13" s="42">
        <v>0</v>
      </c>
      <c r="E13" s="38">
        <v>68087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29395</v>
      </c>
      <c r="C14" s="26">
        <v>0</v>
      </c>
      <c r="D14" s="44">
        <v>0</v>
      </c>
      <c r="E14" s="44">
        <v>0</v>
      </c>
      <c r="F14" s="56">
        <v>29395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101292</v>
      </c>
      <c r="C15" s="32">
        <f>C16+C17</f>
        <v>0</v>
      </c>
      <c r="D15" s="33">
        <f>D16+D17</f>
        <v>0</v>
      </c>
      <c r="E15" s="33">
        <f>E16+E17</f>
        <v>28387</v>
      </c>
      <c r="F15" s="34">
        <f>F16+F17</f>
        <v>72905</v>
      </c>
      <c r="G15" s="13">
        <f>SUM(H15:K15)</f>
        <v>0.154</v>
      </c>
      <c r="H15" s="10"/>
      <c r="I15" s="11"/>
      <c r="J15" s="35">
        <v>4.2999999999999997E-2</v>
      </c>
      <c r="K15" s="36">
        <v>0.111</v>
      </c>
    </row>
    <row r="16" spans="1:11" x14ac:dyDescent="0.25">
      <c r="A16" s="67" t="s">
        <v>10</v>
      </c>
      <c r="B16" s="46">
        <f t="shared" si="0"/>
        <v>101292</v>
      </c>
      <c r="C16" s="47">
        <v>0</v>
      </c>
      <c r="D16" s="19">
        <v>0</v>
      </c>
      <c r="E16" s="54">
        <v>28387</v>
      </c>
      <c r="F16" s="55">
        <v>72905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249519</v>
      </c>
      <c r="C18" s="32">
        <v>0</v>
      </c>
      <c r="D18" s="33">
        <v>0</v>
      </c>
      <c r="E18" s="33">
        <f>E19+E20</f>
        <v>3727</v>
      </c>
      <c r="F18" s="34">
        <f>F19+F20</f>
        <v>245792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113210</v>
      </c>
      <c r="C19" s="47">
        <v>0</v>
      </c>
      <c r="D19" s="38">
        <v>0</v>
      </c>
      <c r="E19" s="54">
        <v>3727</v>
      </c>
      <c r="F19" s="55">
        <v>109483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136309</v>
      </c>
      <c r="C20" s="49">
        <v>0</v>
      </c>
      <c r="D20" s="27">
        <v>0</v>
      </c>
      <c r="E20" s="54">
        <v>0</v>
      </c>
      <c r="F20" s="56">
        <v>136309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313043</v>
      </c>
      <c r="C21" s="50">
        <f>C22+C23</f>
        <v>0</v>
      </c>
      <c r="D21" s="33">
        <f>D22+D23</f>
        <v>0</v>
      </c>
      <c r="E21" s="33">
        <f>E22+E23</f>
        <v>280643</v>
      </c>
      <c r="F21" s="34">
        <f>F22+F23</f>
        <v>32400</v>
      </c>
      <c r="G21" s="13">
        <f>SUM(H21:K21)</f>
        <v>1.0238363706776074E-2</v>
      </c>
      <c r="H21" s="10"/>
      <c r="I21" s="11"/>
      <c r="J21" s="35">
        <v>1.0238363706776074E-2</v>
      </c>
      <c r="K21" s="36"/>
    </row>
    <row r="22" spans="1:11" x14ac:dyDescent="0.25">
      <c r="A22" s="67" t="s">
        <v>10</v>
      </c>
      <c r="B22" s="18">
        <f t="shared" si="0"/>
        <v>280643</v>
      </c>
      <c r="C22" s="37">
        <v>0</v>
      </c>
      <c r="D22" s="19">
        <v>0</v>
      </c>
      <c r="E22" s="54">
        <v>280643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32400</v>
      </c>
      <c r="C23" s="26">
        <v>0</v>
      </c>
      <c r="D23" s="27">
        <v>0</v>
      </c>
      <c r="E23" s="27">
        <v>0</v>
      </c>
      <c r="F23" s="45">
        <v>32400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A10" sqref="A10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170637116</v>
      </c>
      <c r="C6" s="10">
        <f>C7+C8</f>
        <v>2250677</v>
      </c>
      <c r="D6" s="11">
        <f>D7+D8</f>
        <v>367910</v>
      </c>
      <c r="E6" s="11">
        <f>E7+E8</f>
        <v>69305067</v>
      </c>
      <c r="F6" s="12">
        <f>F7+F8</f>
        <v>98713462</v>
      </c>
      <c r="G6" s="13">
        <f>SUM(H6:K6)</f>
        <v>21.911426999999996</v>
      </c>
      <c r="H6" s="14">
        <v>2.1999999999999999E-2</v>
      </c>
      <c r="I6" s="15"/>
      <c r="J6" s="16">
        <v>18.346981</v>
      </c>
      <c r="K6" s="69">
        <v>3.542446</v>
      </c>
    </row>
    <row r="7" spans="1:11" x14ac:dyDescent="0.25">
      <c r="A7" s="67" t="s">
        <v>10</v>
      </c>
      <c r="B7" s="18">
        <f t="shared" si="0"/>
        <v>88386469</v>
      </c>
      <c r="C7" s="57">
        <v>2250677</v>
      </c>
      <c r="D7" s="58">
        <v>367910</v>
      </c>
      <c r="E7" s="58">
        <v>61741805</v>
      </c>
      <c r="F7" s="63">
        <v>24026077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82250647</v>
      </c>
      <c r="C8" s="59">
        <v>0</v>
      </c>
      <c r="D8" s="60">
        <v>0</v>
      </c>
      <c r="E8" s="61">
        <v>7563262</v>
      </c>
      <c r="F8" s="64">
        <v>74687385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19352552</v>
      </c>
      <c r="C9" s="32">
        <f>C10+C11</f>
        <v>0</v>
      </c>
      <c r="D9" s="33">
        <f>D10+D11</f>
        <v>0</v>
      </c>
      <c r="E9" s="33">
        <f>E10+E11</f>
        <v>8952169</v>
      </c>
      <c r="F9" s="34">
        <f>F10+F11</f>
        <v>10400383</v>
      </c>
      <c r="G9" s="13">
        <f>SUM(H9:K9)</f>
        <v>3.7782150000000003</v>
      </c>
      <c r="H9" s="10"/>
      <c r="I9" s="11"/>
      <c r="J9" s="65">
        <v>3.5975000000000001</v>
      </c>
      <c r="K9" s="36">
        <v>0.18071499999999999</v>
      </c>
    </row>
    <row r="10" spans="1:11" x14ac:dyDescent="0.25">
      <c r="A10" s="67" t="s">
        <v>10</v>
      </c>
      <c r="B10" s="18">
        <f t="shared" si="0"/>
        <v>9459898</v>
      </c>
      <c r="C10" s="37">
        <v>0</v>
      </c>
      <c r="D10" s="19">
        <v>0</v>
      </c>
      <c r="E10" s="54">
        <v>7946918</v>
      </c>
      <c r="F10" s="55">
        <v>1512980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9892654</v>
      </c>
      <c r="C11" s="26">
        <v>0</v>
      </c>
      <c r="D11" s="27">
        <v>0</v>
      </c>
      <c r="E11" s="54">
        <v>1005251</v>
      </c>
      <c r="F11" s="55">
        <v>8887403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83063</v>
      </c>
      <c r="C12" s="10">
        <f>C13+C14</f>
        <v>0</v>
      </c>
      <c r="D12" s="11">
        <f>D13+D14</f>
        <v>0</v>
      </c>
      <c r="E12" s="33">
        <f>E13+E14</f>
        <v>62148</v>
      </c>
      <c r="F12" s="34">
        <f>F13+F14</f>
        <v>20915</v>
      </c>
      <c r="G12" s="13">
        <f>SUM(H12:K12)</f>
        <v>7.9000000000000001E-2</v>
      </c>
      <c r="H12" s="10"/>
      <c r="I12" s="11"/>
      <c r="J12" s="35">
        <v>7.9000000000000001E-2</v>
      </c>
      <c r="K12" s="36"/>
    </row>
    <row r="13" spans="1:11" x14ac:dyDescent="0.25">
      <c r="A13" s="67" t="s">
        <v>10</v>
      </c>
      <c r="B13" s="18">
        <f t="shared" si="0"/>
        <v>62148</v>
      </c>
      <c r="C13" s="37">
        <v>0</v>
      </c>
      <c r="D13" s="42">
        <v>0</v>
      </c>
      <c r="E13" s="38">
        <v>62148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20915</v>
      </c>
      <c r="C14" s="26">
        <v>0</v>
      </c>
      <c r="D14" s="44">
        <v>0</v>
      </c>
      <c r="E14" s="44">
        <v>0</v>
      </c>
      <c r="F14" s="56">
        <v>20915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102753</v>
      </c>
      <c r="C15" s="32">
        <f>C16+C17</f>
        <v>0</v>
      </c>
      <c r="D15" s="33">
        <f>D16+D17</f>
        <v>0</v>
      </c>
      <c r="E15" s="33">
        <f>E16+E17</f>
        <v>28424</v>
      </c>
      <c r="F15" s="34">
        <f>F16+F17</f>
        <v>74329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10</v>
      </c>
      <c r="B16" s="46">
        <f t="shared" si="0"/>
        <v>102753</v>
      </c>
      <c r="C16" s="47">
        <v>0</v>
      </c>
      <c r="D16" s="19">
        <v>0</v>
      </c>
      <c r="E16" s="54">
        <v>28424</v>
      </c>
      <c r="F16" s="55">
        <v>74329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193359</v>
      </c>
      <c r="C18" s="32">
        <v>0</v>
      </c>
      <c r="D18" s="33">
        <v>0</v>
      </c>
      <c r="E18" s="33">
        <f>E19+E20</f>
        <v>2468</v>
      </c>
      <c r="F18" s="34">
        <f>F19+F20</f>
        <v>190891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98972</v>
      </c>
      <c r="C19" s="47">
        <v>0</v>
      </c>
      <c r="D19" s="38">
        <v>0</v>
      </c>
      <c r="E19" s="54">
        <v>2468</v>
      </c>
      <c r="F19" s="55">
        <v>96504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94387</v>
      </c>
      <c r="C20" s="49">
        <v>0</v>
      </c>
      <c r="D20" s="27">
        <v>0</v>
      </c>
      <c r="E20" s="54">
        <v>0</v>
      </c>
      <c r="F20" s="56">
        <v>94387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291233</v>
      </c>
      <c r="C21" s="50">
        <f>C22+C23</f>
        <v>0</v>
      </c>
      <c r="D21" s="33">
        <f>D22+D23</f>
        <v>0</v>
      </c>
      <c r="E21" s="33">
        <f>E22+E23</f>
        <v>256593</v>
      </c>
      <c r="F21" s="34">
        <f>F22+F23</f>
        <v>34640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256593</v>
      </c>
      <c r="C22" s="37">
        <v>0</v>
      </c>
      <c r="D22" s="19">
        <v>0</v>
      </c>
      <c r="E22" s="54">
        <v>256593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34640</v>
      </c>
      <c r="C23" s="26">
        <v>0</v>
      </c>
      <c r="D23" s="27">
        <v>0</v>
      </c>
      <c r="E23" s="27">
        <v>0</v>
      </c>
      <c r="F23" s="45">
        <v>34640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2023-07-14T12:37:17Z</dcterms:modified>
</cp:coreProperties>
</file>