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62913"/>
</workbook>
</file>

<file path=xl/calcChain.xml><?xml version="1.0" encoding="utf-8"?>
<calcChain xmlns="http://schemas.openxmlformats.org/spreadsheetml/2006/main">
  <c r="M105" i="1" l="1"/>
  <c r="L105" i="1"/>
  <c r="K105" i="1"/>
  <c r="J105" i="1"/>
  <c r="I105" i="1"/>
  <c r="H105" i="1"/>
  <c r="F105" i="1"/>
  <c r="E105" i="1"/>
  <c r="D105" i="1"/>
  <c r="B105" i="1"/>
  <c r="G105" i="1"/>
  <c r="C105" i="1" l="1"/>
  <c r="G84" i="1"/>
  <c r="B90" i="1" l="1"/>
  <c r="L90" i="1"/>
  <c r="K90" i="1"/>
  <c r="J90" i="1"/>
  <c r="H90" i="1"/>
  <c r="G90" i="1"/>
  <c r="E90" i="1"/>
  <c r="C90" i="1"/>
  <c r="F90" i="1"/>
  <c r="D90" i="1"/>
  <c r="M90" i="1" l="1"/>
  <c r="I90" i="1"/>
  <c r="M74" i="1"/>
  <c r="M73" i="1"/>
  <c r="M72" i="1"/>
  <c r="M71" i="1"/>
  <c r="M70" i="1"/>
  <c r="M69" i="1"/>
  <c r="I72" i="1" l="1"/>
  <c r="I71" i="1"/>
  <c r="I69" i="1"/>
  <c r="F72" i="1" l="1"/>
  <c r="D72" i="1" l="1"/>
  <c r="M75" i="1" l="1"/>
  <c r="K75" i="1"/>
  <c r="J75" i="1"/>
  <c r="I75" i="1"/>
  <c r="H75" i="1"/>
  <c r="F75" i="1"/>
  <c r="E75" i="1"/>
  <c r="D75" i="1"/>
  <c r="C75" i="1"/>
  <c r="B75" i="1"/>
  <c r="G75" i="1"/>
  <c r="L75" i="1"/>
  <c r="G57" i="1" l="1"/>
  <c r="B60" i="1" l="1"/>
  <c r="G39" i="1" l="1"/>
  <c r="M60" i="1" l="1"/>
  <c r="L60" i="1"/>
  <c r="K60" i="1"/>
  <c r="J60" i="1"/>
  <c r="I60" i="1"/>
  <c r="H60" i="1"/>
  <c r="G60" i="1"/>
  <c r="F60" i="1"/>
  <c r="E60" i="1"/>
  <c r="D60" i="1"/>
  <c r="C60" i="1"/>
  <c r="K45" i="1" l="1"/>
  <c r="J45" i="1" l="1"/>
  <c r="M45" i="1" l="1"/>
  <c r="L45" i="1"/>
  <c r="I45" i="1"/>
  <c r="H45" i="1"/>
  <c r="G45" i="1"/>
  <c r="F45" i="1"/>
  <c r="E45" i="1"/>
  <c r="B45" i="1"/>
  <c r="L30" i="1" l="1"/>
  <c r="H30" i="1"/>
  <c r="G30" i="1"/>
  <c r="F30" i="1"/>
  <c r="C30" i="1"/>
  <c r="C15" i="1" l="1"/>
  <c r="B15" i="1" l="1"/>
  <c r="D15" i="1" l="1"/>
  <c r="E15" i="1" l="1"/>
  <c r="F15" i="1"/>
  <c r="G15" i="1" l="1"/>
  <c r="H15" i="1" l="1"/>
  <c r="I15" i="1" l="1"/>
  <c r="J15" i="1" l="1"/>
  <c r="K15" i="1" l="1"/>
  <c r="L15" i="1" l="1"/>
  <c r="M15" i="1" l="1"/>
  <c r="B30" i="1"/>
  <c r="D30" i="1"/>
  <c r="E30" i="1" l="1"/>
  <c r="I30" i="1" l="1"/>
  <c r="J30" i="1" l="1"/>
  <c r="K30" i="1" l="1"/>
  <c r="M30" i="1" l="1"/>
  <c r="C45" i="1" l="1"/>
  <c r="D45" i="1" l="1"/>
</calcChain>
</file>

<file path=xl/sharedStrings.xml><?xml version="1.0" encoding="utf-8"?>
<sst xmlns="http://schemas.openxmlformats.org/spreadsheetml/2006/main" count="238" uniqueCount="29">
  <si>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</si>
  <si>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</si>
  <si>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</si>
  <si>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</si>
  <si>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</si>
  <si>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</si>
  <si>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</si>
  <si>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</si>
  <si>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</si>
  <si>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</si>
  <si>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</si>
  <si>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</si>
  <si>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тыс.квтч</t>
  </si>
  <si>
    <t>с/х</t>
  </si>
  <si>
    <t>др. ЭСО</t>
  </si>
  <si>
    <t>население</t>
  </si>
  <si>
    <t>др. ЭСО для населения</t>
  </si>
  <si>
    <t>потери</t>
  </si>
  <si>
    <t>ВСЕГО</t>
  </si>
  <si>
    <t xml:space="preserve">непром </t>
  </si>
  <si>
    <t>пром</t>
  </si>
  <si>
    <t>Объемы потребления электрической энергии по группам потребителей, тыс.кВтч</t>
  </si>
  <si>
    <t>2017 год</t>
  </si>
  <si>
    <t>2018 год</t>
  </si>
  <si>
    <t>2019 год</t>
  </si>
  <si>
    <t>2020 год</t>
  </si>
  <si>
    <t>2021 год</t>
  </si>
  <si>
    <t>2022 год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</si>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</sst>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name val="Arial Cyr"/>
      <charset val="204"/>
    </font>
    <font>
      <b/>
      <sz val="10"/>
      <color indexed="8"/>
      <name val="Arial Cyr"/>
      <charset val="204"/>
    </font>
    <font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ahoma"/>
      <family val="2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5" fillId="0" borderId="0"/>
    <xf numFmtId="49" fontId="6" fillId="0" borderId="0" applyBorder="0">
      <alignment vertical="top"/>
    </xf>
  </cellStyleXfs>
  <cellXfs count="39">
    <xf numFmtId="0" fontId="0" fillId="0" borderId="0" xfId="0"/>
    <xf numFmtId="4" fontId="0" fillId="0" borderId="0" xfId="0" applyNumberFormat="1"/>
    <xf numFmtId="0" fontId="0" fillId="0" borderId="1" xfId="0" applyBorder="1" applyAlignment="1">
      <alignment horizontal="center" vertical="justify"/>
    </xf>
    <xf numFmtId="4" fontId="0" fillId="0" borderId="2" xfId="0" applyNumberFormat="1" applyBorder="1" applyAlignment="1">
      <alignment horizontal="center" vertical="justify"/>
    </xf>
    <xf numFmtId="4" fontId="0" fillId="0" borderId="3" xfId="0" applyNumberFormat="1" applyBorder="1" applyAlignment="1">
      <alignment horizontal="center" vertical="justify"/>
    </xf>
    <xf numFmtId="4" fontId="0" fillId="0" borderId="1" xfId="0" applyNumberFormat="1" applyBorder="1" applyAlignment="1">
      <alignment horizontal="center" vertical="justify"/>
    </xf>
    <xf numFmtId="0" fontId="0" fillId="0" borderId="4" xfId="0" applyBorder="1" applyAlignment="1">
      <alignment horizontal="center" vertical="justify"/>
    </xf>
    <xf numFmtId="4" fontId="0" fillId="0" borderId="5" xfId="0" applyNumberFormat="1" applyBorder="1" applyAlignment="1">
      <alignment horizontal="center" vertical="justify"/>
    </xf>
    <xf numFmtId="4" fontId="0" fillId="0" borderId="6" xfId="0" applyNumberFormat="1" applyBorder="1" applyAlignment="1">
      <alignment horizontal="center" vertical="justify"/>
    </xf>
    <xf numFmtId="4" fontId="0" fillId="0" borderId="4" xfId="0" applyNumberFormat="1" applyBorder="1" applyAlignment="1">
      <alignment horizontal="center" vertical="justify"/>
    </xf>
    <xf numFmtId="0" fontId="0" fillId="0" borderId="7" xfId="0" applyBorder="1"/>
    <xf numFmtId="4" fontId="0" fillId="0" borderId="8" xfId="0" applyNumberFormat="1" applyBorder="1"/>
    <xf numFmtId="4" fontId="0" fillId="0" borderId="9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7" xfId="0" applyNumberFormat="1" applyFill="1" applyBorder="1"/>
    <xf numFmtId="0" fontId="0" fillId="0" borderId="10" xfId="0" applyBorder="1"/>
    <xf numFmtId="4" fontId="0" fillId="0" borderId="11" xfId="0" applyNumberFormat="1" applyBorder="1"/>
    <xf numFmtId="4" fontId="0" fillId="0" borderId="12" xfId="0" applyNumberFormat="1" applyBorder="1"/>
    <xf numFmtId="4" fontId="0" fillId="0" borderId="10" xfId="0" applyNumberFormat="1" applyFill="1" applyBorder="1"/>
    <xf numFmtId="0" fontId="2" fillId="0" borderId="13" xfId="0" applyFont="1" applyFill="1" applyBorder="1"/>
    <xf numFmtId="4" fontId="2" fillId="0" borderId="14" xfId="0" applyNumberFormat="1" applyFont="1" applyBorder="1"/>
    <xf numFmtId="4" fontId="2" fillId="0" borderId="15" xfId="0" applyNumberFormat="1" applyFont="1" applyBorder="1"/>
    <xf numFmtId="4" fontId="2" fillId="0" borderId="13" xfId="0" applyNumberFormat="1" applyFont="1" applyBorder="1"/>
    <xf numFmtId="4" fontId="0" fillId="0" borderId="1" xfId="0" applyNumberFormat="1" applyBorder="1"/>
    <xf numFmtId="4" fontId="0" fillId="0" borderId="4" xfId="0" applyNumberFormat="1" applyBorder="1"/>
    <xf numFmtId="4" fontId="0" fillId="0" borderId="0" xfId="0" applyNumberFormat="1" applyFill="1" applyBorder="1"/>
    <xf numFmtId="4" fontId="7" fillId="0" borderId="12" xfId="0" applyNumberFormat="1" applyFont="1" applyBorder="1"/>
    <xf numFmtId="4" fontId="0" fillId="2" borderId="16" xfId="0" applyNumberFormat="1" applyFill="1" applyBorder="1" applyAlignment="1">
      <alignment horizontal="right"/>
    </xf>
    <xf numFmtId="4" fontId="0" fillId="0" borderId="8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0" fontId="0" fillId="2" borderId="7" xfId="0" applyFill="1" applyBorder="1" applyAlignment="1">
      <alignment horizontal="right"/>
    </xf>
    <xf numFmtId="4" fontId="0" fillId="0" borderId="17" xfId="0" applyNumberFormat="1" applyBorder="1" applyAlignment="1">
      <alignment horizontal="right"/>
    </xf>
    <xf numFmtId="0" fontId="0" fillId="0" borderId="7" xfId="0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4">
    <cellStyle name="Обычный" xfId="0" builtinId="0"/>
    <cellStyle name="Обычный 10" xfId="3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yamyalyajnen.O/Desktop/&#1056;&#1072;&#1073;&#1086;&#1090;&#1072;/&#1054;&#1050;&#1042;&#1069;&#1044;/2021/&#1055;&#1088;&#1086;&#1074;&#1077;&#1088;&#1082;&#1072;%20&#1087;&#1086;%2046%20&#1103;&#1085;&#1074;&#1072;&#1088;&#1100;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yamyalyajnen.O/Desktop/&#1056;&#1072;&#1073;&#1086;&#1090;&#1072;/&#1054;&#1050;&#1042;&#1069;&#1044;/2022/&#1055;&#1088;&#1086;&#1074;&#1077;&#1088;&#1082;&#1072;%20&#1087;&#1086;%2046%20&#1079;&#1072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евраль"/>
      <sheetName val="март"/>
      <sheetName val="май"/>
      <sheetName val="январь"/>
      <sheetName val="апрель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свод 12 мес"/>
      <sheetName val="свод 7 мес"/>
    </sheetNames>
    <sheetDataSet>
      <sheetData sheetId="0">
        <row r="4">
          <cell r="J4">
            <v>330313.42623981903</v>
          </cell>
        </row>
      </sheetData>
      <sheetData sheetId="1">
        <row r="4">
          <cell r="J4">
            <v>332221.63664448244</v>
          </cell>
        </row>
      </sheetData>
      <sheetData sheetId="2">
        <row r="4">
          <cell r="J4">
            <v>256829.63476454865</v>
          </cell>
        </row>
      </sheetData>
      <sheetData sheetId="3">
        <row r="12">
          <cell r="J12">
            <v>1248.6856484099997</v>
          </cell>
        </row>
      </sheetData>
      <sheetData sheetId="4">
        <row r="4">
          <cell r="J4">
            <v>302337.76207119116</v>
          </cell>
        </row>
      </sheetData>
      <sheetData sheetId="5">
        <row r="4">
          <cell r="J4">
            <v>227975.90133376003</v>
          </cell>
        </row>
      </sheetData>
      <sheetData sheetId="6"/>
      <sheetData sheetId="7">
        <row r="9">
          <cell r="I9">
            <v>11652.311</v>
          </cell>
        </row>
      </sheetData>
      <sheetData sheetId="8"/>
      <sheetData sheetId="9"/>
      <sheetData sheetId="10"/>
      <sheetData sheetId="11">
        <row r="5">
          <cell r="I5">
            <v>61019.557799999995</v>
          </cell>
        </row>
        <row r="9">
          <cell r="I9">
            <v>22223.171832000004</v>
          </cell>
        </row>
        <row r="12">
          <cell r="I12">
            <v>214.87500000000003</v>
          </cell>
        </row>
        <row r="13">
          <cell r="I13">
            <v>127423.95571299999</v>
          </cell>
        </row>
        <row r="15">
          <cell r="I15">
            <v>16297.854000000001</v>
          </cell>
        </row>
        <row r="16">
          <cell r="I16">
            <v>83661.616000000009</v>
          </cell>
        </row>
        <row r="21">
          <cell r="I21">
            <v>665.16000000000008</v>
          </cell>
        </row>
      </sheetData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свод 2022"/>
    </sheetNames>
    <sheetDataSet>
      <sheetData sheetId="0">
        <row r="13">
          <cell r="I13">
            <v>139741.46883999999</v>
          </cell>
        </row>
      </sheetData>
      <sheetData sheetId="1">
        <row r="13">
          <cell r="I13">
            <v>129579.82499999998</v>
          </cell>
        </row>
      </sheetData>
      <sheetData sheetId="2">
        <row r="13">
          <cell r="I13">
            <v>117496.78400000001</v>
          </cell>
        </row>
      </sheetData>
      <sheetData sheetId="3">
        <row r="15">
          <cell r="I15">
            <v>13378.571</v>
          </cell>
        </row>
      </sheetData>
      <sheetData sheetId="4">
        <row r="13">
          <cell r="I13">
            <v>107513.87900300001</v>
          </cell>
        </row>
      </sheetData>
      <sheetData sheetId="5">
        <row r="9">
          <cell r="I9">
            <v>11821.178986000001</v>
          </cell>
        </row>
      </sheetData>
      <sheetData sheetId="6">
        <row r="13">
          <cell r="I13">
            <v>89381.694000000018</v>
          </cell>
        </row>
      </sheetData>
      <sheetData sheetId="7">
        <row r="13">
          <cell r="I13">
            <v>89530.189999999988</v>
          </cell>
        </row>
      </sheetData>
      <sheetData sheetId="8">
        <row r="13">
          <cell r="I13">
            <v>101076.694</v>
          </cell>
        </row>
      </sheetData>
      <sheetData sheetId="9">
        <row r="13">
          <cell r="I13">
            <v>105011.704667</v>
          </cell>
        </row>
      </sheetData>
      <sheetData sheetId="10">
        <row r="13">
          <cell r="I13">
            <v>117711.45100000002</v>
          </cell>
        </row>
      </sheetData>
      <sheetData sheetId="11">
        <row r="13">
          <cell r="I13">
            <v>127351.45600000001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105"/>
  <sheetViews>
    <sheetView tabSelected="1" topLeftCell="A82" workbookViewId="0">
      <selection activeCell="I110" sqref="I110"/>
    </sheetView>
  </sheetViews>
  <sheetFormatPr defaultRowHeight="15" x14ac:dyDescent="0.25"/>
  <cols>
    <col min="1" max="1" width="22.28515625" bestFit="1" customWidth="1"/>
    <col min="2" max="2" width="11.28515625" customWidth="1"/>
    <col min="3" max="3" width="10.5703125" customWidth="1"/>
    <col min="4" max="13" width="11.5703125" customWidth="1"/>
    <col min="14" max="14" width="12" customWidth="1"/>
  </cols>
  <sheetData>
    <row r="3" spans="1:13" ht="15.75" x14ac:dyDescent="0.25">
      <c r="A3" s="37" t="s">
        <v>21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x14ac:dyDescent="0.25">
      <c r="A4" s="38" t="s">
        <v>22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 thickBot="1" x14ac:dyDescent="0.3">
      <c r="A5" s="38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s="2"/>
      <c r="B6" s="3" t="s">
        <v>0</v>
      </c>
      <c r="C6" s="3" t="s">
        <v>1</v>
      </c>
      <c r="D6" s="4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</row>
    <row r="7" spans="1:13" ht="15.75" thickBot="1" x14ac:dyDescent="0.3">
      <c r="A7" s="6"/>
      <c r="B7" s="7" t="s">
        <v>12</v>
      </c>
      <c r="C7" s="7" t="s">
        <v>12</v>
      </c>
      <c r="D7" s="8" t="s">
        <v>12</v>
      </c>
      <c r="E7" s="9" t="s">
        <v>12</v>
      </c>
      <c r="F7" s="9" t="s">
        <v>12</v>
      </c>
      <c r="G7" s="9" t="s">
        <v>12</v>
      </c>
      <c r="H7" s="9" t="s">
        <v>12</v>
      </c>
      <c r="I7" s="9" t="s">
        <v>12</v>
      </c>
      <c r="J7" s="9" t="s">
        <v>12</v>
      </c>
      <c r="K7" s="9" t="s">
        <v>12</v>
      </c>
      <c r="L7" s="9" t="s">
        <v>12</v>
      </c>
      <c r="M7" s="9" t="s">
        <v>12</v>
      </c>
    </row>
    <row r="8" spans="1:13" x14ac:dyDescent="0.25">
      <c r="A8" s="10" t="s">
        <v>20</v>
      </c>
      <c r="B8" s="11">
        <v>61204.248999999996</v>
      </c>
      <c r="C8" s="24">
        <v>56812.450999999994</v>
      </c>
      <c r="D8" s="12">
        <v>59366.330599999994</v>
      </c>
      <c r="E8" s="13">
        <v>56037.173900000002</v>
      </c>
      <c r="F8" s="13">
        <v>53024.327599999997</v>
      </c>
      <c r="G8" s="13">
        <v>47386.394599999992</v>
      </c>
      <c r="H8" s="13">
        <v>47742.436000000002</v>
      </c>
      <c r="I8" s="13">
        <v>48709.495000000003</v>
      </c>
      <c r="J8" s="13">
        <v>49831.171000000002</v>
      </c>
      <c r="K8" s="13">
        <v>56334.392</v>
      </c>
      <c r="L8" s="13">
        <v>58639.687000000005</v>
      </c>
      <c r="M8" s="13">
        <v>59704.841</v>
      </c>
    </row>
    <row r="9" spans="1:13" x14ac:dyDescent="0.25">
      <c r="A9" s="10" t="s">
        <v>19</v>
      </c>
      <c r="B9" s="11">
        <v>74492.911814999999</v>
      </c>
      <c r="C9" s="13">
        <v>69638.850099999981</v>
      </c>
      <c r="D9" s="12">
        <v>64530.556399999987</v>
      </c>
      <c r="E9" s="13">
        <v>59911.285951999998</v>
      </c>
      <c r="F9" s="13">
        <v>52317.790092999996</v>
      </c>
      <c r="G9" s="13">
        <v>46461.632129999998</v>
      </c>
      <c r="H9" s="13">
        <v>47646.68299999999</v>
      </c>
      <c r="I9" s="13">
        <v>48133.714</v>
      </c>
      <c r="J9" s="13">
        <v>52891.255000000005</v>
      </c>
      <c r="K9" s="13">
        <v>63554.519199999995</v>
      </c>
      <c r="L9" s="13">
        <v>69206.715799999991</v>
      </c>
      <c r="M9" s="13">
        <v>68982.917523300042</v>
      </c>
    </row>
    <row r="10" spans="1:13" x14ac:dyDescent="0.25">
      <c r="A10" s="10" t="s">
        <v>13</v>
      </c>
      <c r="B10" s="11">
        <v>195.78900000000002</v>
      </c>
      <c r="C10" s="13">
        <v>221.08</v>
      </c>
      <c r="D10" s="12">
        <v>198.995</v>
      </c>
      <c r="E10" s="13">
        <v>203.15199999999999</v>
      </c>
      <c r="F10" s="13">
        <v>187.17000000000002</v>
      </c>
      <c r="G10" s="13">
        <v>172.65600000000001</v>
      </c>
      <c r="H10" s="13">
        <v>153.11500000000001</v>
      </c>
      <c r="I10" s="13">
        <v>162.05900000000003</v>
      </c>
      <c r="J10" s="13">
        <v>157.99</v>
      </c>
      <c r="K10" s="13">
        <v>158.12800000000001</v>
      </c>
      <c r="L10" s="13">
        <v>165.11599999999999</v>
      </c>
      <c r="M10" s="13">
        <v>169.465</v>
      </c>
    </row>
    <row r="11" spans="1:13" x14ac:dyDescent="0.25">
      <c r="A11" s="10" t="s">
        <v>14</v>
      </c>
      <c r="B11" s="11">
        <v>10566.421</v>
      </c>
      <c r="C11" s="13">
        <v>10197.122009999999</v>
      </c>
      <c r="D11" s="12">
        <v>9590.655999999999</v>
      </c>
      <c r="E11" s="13">
        <v>8586.5529999999999</v>
      </c>
      <c r="F11" s="13">
        <v>7316.3829999999998</v>
      </c>
      <c r="G11" s="13">
        <v>5818.5029999999997</v>
      </c>
      <c r="H11" s="13">
        <v>6920.4760000000006</v>
      </c>
      <c r="I11" s="13">
        <v>8050.0550000000003</v>
      </c>
      <c r="J11" s="13">
        <v>7851.2740000000003</v>
      </c>
      <c r="K11" s="13">
        <v>8510.3099999999977</v>
      </c>
      <c r="L11" s="13">
        <v>7384.8440000000001</v>
      </c>
      <c r="M11" s="14">
        <v>9647.2330000000002</v>
      </c>
    </row>
    <row r="12" spans="1:13" x14ac:dyDescent="0.25">
      <c r="A12" s="10" t="s">
        <v>15</v>
      </c>
      <c r="B12" s="11">
        <v>98982.55799999999</v>
      </c>
      <c r="C12" s="13">
        <v>95221.480099999986</v>
      </c>
      <c r="D12" s="18">
        <v>97544.618999999992</v>
      </c>
      <c r="E12" s="13">
        <v>95801.158179999999</v>
      </c>
      <c r="F12" s="13">
        <v>87381.05720000001</v>
      </c>
      <c r="G12" s="15">
        <v>82573.057440000004</v>
      </c>
      <c r="H12" s="13">
        <v>74196.377000000008</v>
      </c>
      <c r="I12" s="13">
        <v>74650.190000000017</v>
      </c>
      <c r="J12" s="13">
        <v>84656.629000000001</v>
      </c>
      <c r="K12" s="13">
        <v>93752.756999999983</v>
      </c>
      <c r="L12" s="13">
        <v>94832.292000000016</v>
      </c>
      <c r="M12" s="13">
        <v>103230.05618000001</v>
      </c>
    </row>
    <row r="13" spans="1:13" x14ac:dyDescent="0.25">
      <c r="A13" s="16" t="s">
        <v>16</v>
      </c>
      <c r="B13" s="17">
        <v>178.57599999999999</v>
      </c>
      <c r="C13" s="14">
        <v>160.78899999999999</v>
      </c>
      <c r="D13" s="18">
        <v>47.945999999999998</v>
      </c>
      <c r="E13" s="14">
        <v>47.524000000000001</v>
      </c>
      <c r="F13" s="14">
        <v>124.92400000000001</v>
      </c>
      <c r="G13" s="19">
        <v>83.563999999999993</v>
      </c>
      <c r="H13" s="14">
        <v>40.125999999999998</v>
      </c>
      <c r="I13" s="14">
        <v>114.277</v>
      </c>
      <c r="J13" s="14">
        <v>28.837</v>
      </c>
      <c r="K13" s="14">
        <v>40.881999999999998</v>
      </c>
      <c r="L13" s="14">
        <v>51.496000000000002</v>
      </c>
      <c r="M13" s="14">
        <v>161.33600000000001</v>
      </c>
    </row>
    <row r="14" spans="1:13" ht="15.75" thickBot="1" x14ac:dyDescent="0.3">
      <c r="A14" s="16" t="s">
        <v>17</v>
      </c>
      <c r="B14" s="17">
        <v>54521.394</v>
      </c>
      <c r="C14" s="25">
        <v>36691.811000000002</v>
      </c>
      <c r="D14" s="18">
        <v>44129.909</v>
      </c>
      <c r="E14" s="14">
        <v>31641.13</v>
      </c>
      <c r="F14" s="14">
        <v>20952.636999999999</v>
      </c>
      <c r="G14" s="14">
        <v>12946.324000000001</v>
      </c>
      <c r="H14" s="14">
        <v>14572.916999999999</v>
      </c>
      <c r="I14" s="14">
        <v>16409.61</v>
      </c>
      <c r="J14" s="14">
        <v>25289.562999999998</v>
      </c>
      <c r="K14" s="14">
        <v>39156.980000000003</v>
      </c>
      <c r="L14" s="14">
        <v>42576.72</v>
      </c>
      <c r="M14" s="14">
        <v>55197.557000000001</v>
      </c>
    </row>
    <row r="15" spans="1:13" ht="15.75" thickBot="1" x14ac:dyDescent="0.3">
      <c r="A15" s="20" t="s">
        <v>18</v>
      </c>
      <c r="B15" s="23">
        <f t="shared" ref="B15:M15" si="0">SUM(B8:B14)</f>
        <v>300141.89881499996</v>
      </c>
      <c r="C15" s="23">
        <f t="shared" si="0"/>
        <v>268943.58320999995</v>
      </c>
      <c r="D15" s="21">
        <f t="shared" si="0"/>
        <v>275409.01199999993</v>
      </c>
      <c r="E15" s="23">
        <f t="shared" si="0"/>
        <v>252227.977032</v>
      </c>
      <c r="F15" s="22">
        <f t="shared" si="0"/>
        <v>221304.28889299999</v>
      </c>
      <c r="G15" s="22">
        <f t="shared" si="0"/>
        <v>195442.13116999998</v>
      </c>
      <c r="H15" s="22">
        <f t="shared" si="0"/>
        <v>191272.12999999998</v>
      </c>
      <c r="I15" s="22">
        <f t="shared" si="0"/>
        <v>196229.40000000002</v>
      </c>
      <c r="J15" s="22">
        <f t="shared" si="0"/>
        <v>220706.71900000001</v>
      </c>
      <c r="K15" s="22">
        <f t="shared" si="0"/>
        <v>261507.9682</v>
      </c>
      <c r="L15" s="22">
        <f t="shared" si="0"/>
        <v>272856.87080000003</v>
      </c>
      <c r="M15" s="22">
        <f t="shared" si="0"/>
        <v>297093.40570330003</v>
      </c>
    </row>
    <row r="18" spans="1:13" ht="15.75" x14ac:dyDescent="0.25">
      <c r="A18" s="37" t="s">
        <v>21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</row>
    <row r="19" spans="1:13" x14ac:dyDescent="0.25">
      <c r="A19" s="38" t="s">
        <v>23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.75" thickBot="1" x14ac:dyDescent="0.3">
      <c r="A20" s="3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2"/>
      <c r="B21" s="3" t="s">
        <v>0</v>
      </c>
      <c r="C21" s="3" t="s">
        <v>1</v>
      </c>
      <c r="D21" s="4" t="s">
        <v>2</v>
      </c>
      <c r="E21" s="5" t="s">
        <v>3</v>
      </c>
      <c r="F21" s="5" t="s">
        <v>4</v>
      </c>
      <c r="G21" s="5" t="s">
        <v>5</v>
      </c>
      <c r="H21" s="5" t="s">
        <v>6</v>
      </c>
      <c r="I21" s="5" t="s">
        <v>7</v>
      </c>
      <c r="J21" s="5" t="s">
        <v>8</v>
      </c>
      <c r="K21" s="5" t="s">
        <v>9</v>
      </c>
      <c r="L21" s="5" t="s">
        <v>10</v>
      </c>
      <c r="M21" s="5" t="s">
        <v>11</v>
      </c>
    </row>
    <row r="22" spans="1:13" ht="15.75" thickBot="1" x14ac:dyDescent="0.3">
      <c r="A22" s="6"/>
      <c r="B22" s="7" t="s">
        <v>12</v>
      </c>
      <c r="C22" s="7" t="s">
        <v>12</v>
      </c>
      <c r="D22" s="8" t="s">
        <v>12</v>
      </c>
      <c r="E22" s="9" t="s">
        <v>12</v>
      </c>
      <c r="F22" s="9" t="s">
        <v>12</v>
      </c>
      <c r="G22" s="9" t="s">
        <v>12</v>
      </c>
      <c r="H22" s="9" t="s">
        <v>12</v>
      </c>
      <c r="I22" s="9" t="s">
        <v>12</v>
      </c>
      <c r="J22" s="9" t="s">
        <v>12</v>
      </c>
      <c r="K22" s="9" t="s">
        <v>12</v>
      </c>
      <c r="L22" s="9" t="s">
        <v>12</v>
      </c>
      <c r="M22" s="9" t="s">
        <v>12</v>
      </c>
    </row>
    <row r="23" spans="1:13" x14ac:dyDescent="0.25">
      <c r="A23" s="10" t="s">
        <v>20</v>
      </c>
      <c r="B23" s="11">
        <v>50188.768000000004</v>
      </c>
      <c r="C23" s="24">
        <v>51740.485999999997</v>
      </c>
      <c r="D23" s="12">
        <v>55216.587</v>
      </c>
      <c r="E23" s="13">
        <v>47608.970000000008</v>
      </c>
      <c r="F23" s="13">
        <v>37660.012000000002</v>
      </c>
      <c r="G23" s="13">
        <v>35147.817000000003</v>
      </c>
      <c r="H23" s="13">
        <v>35380.109000000004</v>
      </c>
      <c r="I23" s="13">
        <v>37136.678</v>
      </c>
      <c r="J23" s="13">
        <v>36712.629999999997</v>
      </c>
      <c r="K23" s="13">
        <v>47274.063600000001</v>
      </c>
      <c r="L23" s="13">
        <v>50803.982200000006</v>
      </c>
      <c r="M23" s="13">
        <v>54937.9666</v>
      </c>
    </row>
    <row r="24" spans="1:13" x14ac:dyDescent="0.25">
      <c r="A24" s="10" t="s">
        <v>19</v>
      </c>
      <c r="B24" s="11">
        <v>77023.242760000008</v>
      </c>
      <c r="C24" s="13">
        <v>73078.670000000013</v>
      </c>
      <c r="D24" s="12">
        <v>70994.241999999998</v>
      </c>
      <c r="E24" s="13">
        <v>62862.895999999979</v>
      </c>
      <c r="F24" s="13">
        <v>51578.527199999997</v>
      </c>
      <c r="G24" s="13">
        <v>48122.018169999988</v>
      </c>
      <c r="H24" s="13">
        <v>48872.45900000001</v>
      </c>
      <c r="I24" s="13">
        <v>49816.102599999998</v>
      </c>
      <c r="J24" s="13">
        <v>53136.645340000003</v>
      </c>
      <c r="K24" s="13">
        <v>63728.044999999984</v>
      </c>
      <c r="L24" s="13">
        <v>69611.736999999994</v>
      </c>
      <c r="M24" s="13">
        <v>73676.610411799978</v>
      </c>
    </row>
    <row r="25" spans="1:13" x14ac:dyDescent="0.25">
      <c r="A25" s="10" t="s">
        <v>13</v>
      </c>
      <c r="B25" s="11">
        <v>186.04999999999998</v>
      </c>
      <c r="C25" s="13">
        <v>198.03800000000001</v>
      </c>
      <c r="D25" s="12">
        <v>185.23400000000001</v>
      </c>
      <c r="E25" s="13">
        <v>157.48000000000002</v>
      </c>
      <c r="F25" s="13">
        <v>127.876</v>
      </c>
      <c r="G25" s="13">
        <v>133.56700000000001</v>
      </c>
      <c r="H25" s="13">
        <v>162.25700000000001</v>
      </c>
      <c r="I25" s="13">
        <v>158.57700000000003</v>
      </c>
      <c r="J25" s="13">
        <v>151.744</v>
      </c>
      <c r="K25" s="13">
        <v>147.33900000000003</v>
      </c>
      <c r="L25" s="13">
        <v>177.38</v>
      </c>
      <c r="M25" s="13">
        <v>126.714</v>
      </c>
    </row>
    <row r="26" spans="1:13" x14ac:dyDescent="0.25">
      <c r="A26" s="10" t="s">
        <v>14</v>
      </c>
      <c r="B26" s="11">
        <v>10749.257</v>
      </c>
      <c r="C26" s="13">
        <v>10906.822</v>
      </c>
      <c r="D26" s="12">
        <v>12290.14</v>
      </c>
      <c r="E26" s="13">
        <v>10950.477000000001</v>
      </c>
      <c r="F26" s="13">
        <v>9176.2090000000007</v>
      </c>
      <c r="G26" s="13">
        <v>7722.4610000000011</v>
      </c>
      <c r="H26" s="13">
        <v>8402.2979999999989</v>
      </c>
      <c r="I26" s="13">
        <v>8664.1299999999992</v>
      </c>
      <c r="J26" s="13">
        <v>8657.6650000000009</v>
      </c>
      <c r="K26" s="13">
        <v>9477.6360000000004</v>
      </c>
      <c r="L26" s="13">
        <v>9463.1280000000006</v>
      </c>
      <c r="M26" s="14">
        <v>11900.044</v>
      </c>
    </row>
    <row r="27" spans="1:13" x14ac:dyDescent="0.25">
      <c r="A27" s="10" t="s">
        <v>15</v>
      </c>
      <c r="B27" s="11">
        <v>105149.90799999998</v>
      </c>
      <c r="C27" s="13">
        <v>106643.37599999999</v>
      </c>
      <c r="D27" s="18">
        <v>111144.20899999999</v>
      </c>
      <c r="E27" s="13">
        <v>95796.117999999988</v>
      </c>
      <c r="F27" s="13">
        <v>84553.709999999992</v>
      </c>
      <c r="G27" s="15">
        <v>81816.202999999994</v>
      </c>
      <c r="H27" s="13">
        <v>79506.508000000002</v>
      </c>
      <c r="I27" s="13">
        <v>77479.107000000018</v>
      </c>
      <c r="J27" s="13">
        <v>84328.02399999999</v>
      </c>
      <c r="K27" s="13">
        <v>94802.169740000012</v>
      </c>
      <c r="L27" s="13">
        <v>98137.077999999994</v>
      </c>
      <c r="M27" s="13">
        <v>115456.36400000002</v>
      </c>
    </row>
    <row r="28" spans="1:13" x14ac:dyDescent="0.25">
      <c r="A28" s="16" t="s">
        <v>16</v>
      </c>
      <c r="B28" s="17">
        <v>190.12899999999999</v>
      </c>
      <c r="C28" s="14">
        <v>90.738</v>
      </c>
      <c r="D28" s="18">
        <v>80.563999999999993</v>
      </c>
      <c r="E28" s="14">
        <v>75.441999999999993</v>
      </c>
      <c r="F28" s="14">
        <v>123.711</v>
      </c>
      <c r="G28" s="19">
        <v>109.791</v>
      </c>
      <c r="H28" s="14">
        <v>228.46899999999999</v>
      </c>
      <c r="I28" s="14">
        <v>260.62800000000004</v>
      </c>
      <c r="J28" s="14">
        <v>219.89499999999998</v>
      </c>
      <c r="K28" s="14">
        <v>297.98600000000005</v>
      </c>
      <c r="L28" s="14">
        <v>327.25399999999996</v>
      </c>
      <c r="M28" s="14">
        <v>293.69200000000001</v>
      </c>
    </row>
    <row r="29" spans="1:13" ht="15.75" thickBot="1" x14ac:dyDescent="0.3">
      <c r="A29" s="16" t="s">
        <v>17</v>
      </c>
      <c r="B29" s="17">
        <v>51326.415999999997</v>
      </c>
      <c r="C29" s="25">
        <v>42633.855000000003</v>
      </c>
      <c r="D29" s="18">
        <v>54252.896000000001</v>
      </c>
      <c r="E29" s="14">
        <v>27543.356</v>
      </c>
      <c r="F29" s="14">
        <v>17444.109</v>
      </c>
      <c r="G29" s="14">
        <v>11604.922</v>
      </c>
      <c r="H29" s="14">
        <v>15205.454</v>
      </c>
      <c r="I29" s="14">
        <v>16697.183000000001</v>
      </c>
      <c r="J29" s="14">
        <v>25026.565999999999</v>
      </c>
      <c r="K29" s="14">
        <v>39331.883000000002</v>
      </c>
      <c r="L29" s="14">
        <v>43457.834999999999</v>
      </c>
      <c r="M29" s="14">
        <v>61208.951000000001</v>
      </c>
    </row>
    <row r="30" spans="1:13" ht="15.75" thickBot="1" x14ac:dyDescent="0.3">
      <c r="A30" s="20" t="s">
        <v>18</v>
      </c>
      <c r="B30" s="23">
        <f t="shared" ref="B30:M30" si="1">SUM(B23:B29)</f>
        <v>294813.77075999998</v>
      </c>
      <c r="C30" s="23">
        <f t="shared" si="1"/>
        <v>285291.98499999999</v>
      </c>
      <c r="D30" s="21">
        <f t="shared" si="1"/>
        <v>304163.87199999997</v>
      </c>
      <c r="E30" s="23">
        <f t="shared" si="1"/>
        <v>244994.73899999997</v>
      </c>
      <c r="F30" s="22">
        <f t="shared" si="1"/>
        <v>200664.15419999999</v>
      </c>
      <c r="G30" s="22">
        <f t="shared" si="1"/>
        <v>184656.77916999997</v>
      </c>
      <c r="H30" s="22">
        <f t="shared" si="1"/>
        <v>187757.554</v>
      </c>
      <c r="I30" s="22">
        <f t="shared" si="1"/>
        <v>190212.4056</v>
      </c>
      <c r="J30" s="22">
        <f t="shared" si="1"/>
        <v>208233.16933999999</v>
      </c>
      <c r="K30" s="22">
        <f t="shared" si="1"/>
        <v>255059.12234</v>
      </c>
      <c r="L30" s="22">
        <f t="shared" si="1"/>
        <v>271978.39419999998</v>
      </c>
      <c r="M30" s="22">
        <f t="shared" si="1"/>
        <v>317600.34201180004</v>
      </c>
    </row>
    <row r="33" spans="1:14" ht="15.75" x14ac:dyDescent="0.25">
      <c r="A33" s="37" t="s">
        <v>21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</row>
    <row r="34" spans="1:14" x14ac:dyDescent="0.25">
      <c r="A34" s="38" t="s">
        <v>24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4" ht="15.75" thickBot="1" x14ac:dyDescent="0.3">
      <c r="A35" s="3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4" x14ac:dyDescent="0.25">
      <c r="A36" s="2"/>
      <c r="B36" s="3" t="s">
        <v>0</v>
      </c>
      <c r="C36" s="3" t="s">
        <v>1</v>
      </c>
      <c r="D36" s="4" t="s">
        <v>2</v>
      </c>
      <c r="E36" s="5" t="s">
        <v>3</v>
      </c>
      <c r="F36" s="5" t="s">
        <v>4</v>
      </c>
      <c r="G36" s="5" t="s">
        <v>5</v>
      </c>
      <c r="H36" s="5" t="s">
        <v>6</v>
      </c>
      <c r="I36" s="5" t="s">
        <v>7</v>
      </c>
      <c r="J36" s="5" t="s">
        <v>8</v>
      </c>
      <c r="K36" s="5" t="s">
        <v>9</v>
      </c>
      <c r="L36" s="5" t="s">
        <v>10</v>
      </c>
      <c r="M36" s="5" t="s">
        <v>11</v>
      </c>
    </row>
    <row r="37" spans="1:14" ht="15.75" thickBot="1" x14ac:dyDescent="0.3">
      <c r="A37" s="6"/>
      <c r="B37" s="7" t="s">
        <v>12</v>
      </c>
      <c r="C37" s="7" t="s">
        <v>12</v>
      </c>
      <c r="D37" s="8" t="s">
        <v>12</v>
      </c>
      <c r="E37" s="9" t="s">
        <v>12</v>
      </c>
      <c r="F37" s="9" t="s">
        <v>12</v>
      </c>
      <c r="G37" s="9" t="s">
        <v>12</v>
      </c>
      <c r="H37" s="9" t="s">
        <v>12</v>
      </c>
      <c r="I37" s="9" t="s">
        <v>12</v>
      </c>
      <c r="J37" s="9" t="s">
        <v>12</v>
      </c>
      <c r="K37" s="9" t="s">
        <v>12</v>
      </c>
      <c r="L37" s="9" t="s">
        <v>12</v>
      </c>
      <c r="M37" s="9" t="s">
        <v>12</v>
      </c>
    </row>
    <row r="38" spans="1:14" x14ac:dyDescent="0.25">
      <c r="A38" s="10" t="s">
        <v>20</v>
      </c>
      <c r="B38" s="11">
        <v>49762.547200000001</v>
      </c>
      <c r="C38" s="24">
        <v>49965.691699999996</v>
      </c>
      <c r="D38" s="12">
        <v>51640.980900000002</v>
      </c>
      <c r="E38" s="13">
        <v>46224.613999999994</v>
      </c>
      <c r="F38" s="13">
        <v>38514.870000000003</v>
      </c>
      <c r="G38" s="13">
        <v>34846.2091</v>
      </c>
      <c r="H38" s="13">
        <v>35477.07</v>
      </c>
      <c r="I38" s="13">
        <v>37962.993999999992</v>
      </c>
      <c r="J38" s="13">
        <v>37344.194000000003</v>
      </c>
      <c r="K38" s="13">
        <v>46507.777000000002</v>
      </c>
      <c r="L38" s="13">
        <v>49517.887999999999</v>
      </c>
      <c r="M38" s="13">
        <v>51022.99</v>
      </c>
      <c r="N38" s="1"/>
    </row>
    <row r="39" spans="1:14" x14ac:dyDescent="0.25">
      <c r="A39" s="10" t="s">
        <v>19</v>
      </c>
      <c r="B39" s="11">
        <v>83913.260274200002</v>
      </c>
      <c r="C39" s="13">
        <v>75302.316836999991</v>
      </c>
      <c r="D39" s="12">
        <v>71098.114295000007</v>
      </c>
      <c r="E39" s="13">
        <v>63813.79098000002</v>
      </c>
      <c r="F39" s="13">
        <v>56487.624000000003</v>
      </c>
      <c r="G39" s="13">
        <f>37379.17099+13186.1906799999</f>
        <v>50565.361669999897</v>
      </c>
      <c r="H39" s="13">
        <v>50409.78</v>
      </c>
      <c r="I39" s="13">
        <v>51438.652999999998</v>
      </c>
      <c r="J39" s="13">
        <v>56359.33</v>
      </c>
      <c r="K39" s="13">
        <v>67659.099000000002</v>
      </c>
      <c r="L39" s="13">
        <v>72243.865999999995</v>
      </c>
      <c r="M39" s="13">
        <v>72673.591060000006</v>
      </c>
      <c r="N39" s="1"/>
    </row>
    <row r="40" spans="1:14" x14ac:dyDescent="0.25">
      <c r="A40" s="10" t="s">
        <v>13</v>
      </c>
      <c r="B40" s="11">
        <v>115.44900000000001</v>
      </c>
      <c r="C40" s="13">
        <v>101.94000000000001</v>
      </c>
      <c r="D40" s="12">
        <v>93.887</v>
      </c>
      <c r="E40" s="13">
        <v>93.311000000000007</v>
      </c>
      <c r="F40" s="13">
        <v>70.483000000000004</v>
      </c>
      <c r="G40" s="13">
        <v>76.121000000000009</v>
      </c>
      <c r="H40" s="13">
        <v>62.436999999999998</v>
      </c>
      <c r="I40" s="13">
        <v>71.494999999999976</v>
      </c>
      <c r="J40" s="13">
        <v>84.920000000000016</v>
      </c>
      <c r="K40" s="13">
        <v>94.580000000000013</v>
      </c>
      <c r="L40" s="13">
        <v>108.483</v>
      </c>
      <c r="M40" s="13">
        <v>129.50200000000001</v>
      </c>
      <c r="N40" s="1"/>
    </row>
    <row r="41" spans="1:14" x14ac:dyDescent="0.25">
      <c r="A41" s="10" t="s">
        <v>14</v>
      </c>
      <c r="B41" s="11">
        <v>11895.777</v>
      </c>
      <c r="C41" s="13">
        <v>10604.404</v>
      </c>
      <c r="D41" s="12">
        <v>9474.8109999999997</v>
      </c>
      <c r="E41" s="13">
        <v>6431.1549999999997</v>
      </c>
      <c r="F41" s="13">
        <v>6222.02</v>
      </c>
      <c r="G41" s="13">
        <v>6930.7449999999999</v>
      </c>
      <c r="H41" s="13">
        <v>8292.5789999999997</v>
      </c>
      <c r="I41" s="13">
        <v>8337.3389999999999</v>
      </c>
      <c r="J41" s="13">
        <v>8450.5959999999995</v>
      </c>
      <c r="K41" s="13">
        <v>10440.652</v>
      </c>
      <c r="L41" s="13">
        <v>11000.5</v>
      </c>
      <c r="M41" s="14">
        <v>10920.391000000001</v>
      </c>
      <c r="N41" s="1"/>
    </row>
    <row r="42" spans="1:14" x14ac:dyDescent="0.25">
      <c r="A42" s="10" t="s">
        <v>15</v>
      </c>
      <c r="B42" s="11">
        <v>114656.61399999999</v>
      </c>
      <c r="C42" s="13">
        <v>99873.396999999997</v>
      </c>
      <c r="D42" s="18">
        <v>108627.48700000001</v>
      </c>
      <c r="E42" s="13">
        <v>95362.28899999999</v>
      </c>
      <c r="F42" s="13">
        <v>92550.24</v>
      </c>
      <c r="G42" s="15">
        <v>82009.444000000003</v>
      </c>
      <c r="H42" s="13">
        <v>83745.044999999998</v>
      </c>
      <c r="I42" s="13">
        <v>83436.918000000005</v>
      </c>
      <c r="J42" s="13">
        <v>88804.922000000006</v>
      </c>
      <c r="K42" s="13">
        <v>99271.39</v>
      </c>
      <c r="L42" s="13">
        <v>107235.22</v>
      </c>
      <c r="M42" s="13">
        <v>115364.014</v>
      </c>
      <c r="N42" s="1"/>
    </row>
    <row r="43" spans="1:14" x14ac:dyDescent="0.25">
      <c r="A43" s="16" t="s">
        <v>16</v>
      </c>
      <c r="B43" s="17">
        <v>404.92900000000003</v>
      </c>
      <c r="C43" s="14">
        <v>339.59199999999998</v>
      </c>
      <c r="D43" s="18">
        <v>304.16399999999999</v>
      </c>
      <c r="E43" s="14">
        <v>295.28199999999998</v>
      </c>
      <c r="F43" s="14">
        <v>286.56800000000004</v>
      </c>
      <c r="G43" s="19">
        <v>234.79599999999999</v>
      </c>
      <c r="H43" s="14">
        <v>252.739</v>
      </c>
      <c r="I43" s="14">
        <v>207.19399999999999</v>
      </c>
      <c r="J43" s="14">
        <v>314.48500000000001</v>
      </c>
      <c r="K43" s="14">
        <v>298.03199999999998</v>
      </c>
      <c r="L43" s="14">
        <v>325.60899999999998</v>
      </c>
      <c r="M43" s="14">
        <v>322.25400000000002</v>
      </c>
      <c r="N43" s="1"/>
    </row>
    <row r="44" spans="1:14" ht="15.75" thickBot="1" x14ac:dyDescent="0.3">
      <c r="A44" s="16" t="s">
        <v>17</v>
      </c>
      <c r="B44" s="17">
        <v>57930.419000000002</v>
      </c>
      <c r="C44" s="25">
        <v>39243.720999999998</v>
      </c>
      <c r="D44" s="18">
        <v>47546.686999999998</v>
      </c>
      <c r="E44" s="14">
        <v>27166.776999999998</v>
      </c>
      <c r="F44" s="14">
        <v>22908.516</v>
      </c>
      <c r="G44" s="14">
        <v>11188.332</v>
      </c>
      <c r="H44" s="14">
        <v>16971.089</v>
      </c>
      <c r="I44" s="14">
        <v>17831.359</v>
      </c>
      <c r="J44" s="14">
        <v>31281.954000000002</v>
      </c>
      <c r="K44" s="14">
        <v>42870.938999999998</v>
      </c>
      <c r="L44" s="14">
        <v>46150.366000000002</v>
      </c>
      <c r="M44" s="14">
        <v>51426.983</v>
      </c>
      <c r="N44" s="1"/>
    </row>
    <row r="45" spans="1:14" ht="15.75" thickBot="1" x14ac:dyDescent="0.3">
      <c r="A45" s="20" t="s">
        <v>18</v>
      </c>
      <c r="B45" s="23">
        <f t="shared" ref="B45:M45" si="2">SUM(B38:B44)</f>
        <v>318678.9954742</v>
      </c>
      <c r="C45" s="23">
        <f t="shared" si="2"/>
        <v>275431.06253699999</v>
      </c>
      <c r="D45" s="21">
        <f t="shared" si="2"/>
        <v>288786.13119499997</v>
      </c>
      <c r="E45" s="23">
        <f t="shared" si="2"/>
        <v>239387.21898000001</v>
      </c>
      <c r="F45" s="22">
        <f t="shared" si="2"/>
        <v>217040.32100000003</v>
      </c>
      <c r="G45" s="22">
        <f t="shared" si="2"/>
        <v>185851.0087699999</v>
      </c>
      <c r="H45" s="22">
        <f t="shared" si="2"/>
        <v>195210.73900000003</v>
      </c>
      <c r="I45" s="22">
        <f t="shared" si="2"/>
        <v>199285.95199999999</v>
      </c>
      <c r="J45" s="22">
        <f>SUM(J38:J44)</f>
        <v>222640.40099999998</v>
      </c>
      <c r="K45" s="22">
        <f>SUM(K38:K44)</f>
        <v>267142.46900000004</v>
      </c>
      <c r="L45" s="22">
        <f t="shared" si="2"/>
        <v>286581.93199999997</v>
      </c>
      <c r="M45" s="22">
        <f t="shared" si="2"/>
        <v>301859.72505999997</v>
      </c>
      <c r="N45" s="1"/>
    </row>
    <row r="46" spans="1:14" x14ac:dyDescent="0.25">
      <c r="L46" s="1"/>
    </row>
    <row r="47" spans="1:14" x14ac:dyDescent="0.25">
      <c r="H47" s="26"/>
    </row>
    <row r="48" spans="1:14" ht="15.75" x14ac:dyDescent="0.25">
      <c r="A48" s="37" t="s">
        <v>21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</row>
    <row r="49" spans="1:13" x14ac:dyDescent="0.25">
      <c r="A49" s="38" t="s">
        <v>25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.75" thickBot="1" x14ac:dyDescent="0.3">
      <c r="A50" s="38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2"/>
      <c r="B51" s="3" t="s">
        <v>0</v>
      </c>
      <c r="C51" s="3" t="s">
        <v>1</v>
      </c>
      <c r="D51" s="4" t="s">
        <v>2</v>
      </c>
      <c r="E51" s="5" t="s">
        <v>3</v>
      </c>
      <c r="F51" s="5" t="s">
        <v>4</v>
      </c>
      <c r="G51" s="5" t="s">
        <v>5</v>
      </c>
      <c r="H51" s="5" t="s">
        <v>6</v>
      </c>
      <c r="I51" s="5" t="s">
        <v>7</v>
      </c>
      <c r="J51" s="5" t="s">
        <v>8</v>
      </c>
      <c r="K51" s="5" t="s">
        <v>9</v>
      </c>
      <c r="L51" s="5" t="s">
        <v>10</v>
      </c>
      <c r="M51" s="5" t="s">
        <v>11</v>
      </c>
    </row>
    <row r="52" spans="1:13" ht="15.75" thickBot="1" x14ac:dyDescent="0.3">
      <c r="A52" s="6"/>
      <c r="B52" s="7" t="s">
        <v>12</v>
      </c>
      <c r="C52" s="7" t="s">
        <v>12</v>
      </c>
      <c r="D52" s="8" t="s">
        <v>12</v>
      </c>
      <c r="E52" s="9" t="s">
        <v>12</v>
      </c>
      <c r="F52" s="9" t="s">
        <v>12</v>
      </c>
      <c r="G52" s="9" t="s">
        <v>12</v>
      </c>
      <c r="H52" s="9" t="s">
        <v>12</v>
      </c>
      <c r="I52" s="9" t="s">
        <v>12</v>
      </c>
      <c r="J52" s="9" t="s">
        <v>12</v>
      </c>
      <c r="K52" s="9" t="s">
        <v>12</v>
      </c>
      <c r="L52" s="9" t="s">
        <v>12</v>
      </c>
      <c r="M52" s="9" t="s">
        <v>12</v>
      </c>
    </row>
    <row r="53" spans="1:13" x14ac:dyDescent="0.25">
      <c r="A53" s="10" t="s">
        <v>20</v>
      </c>
      <c r="B53" s="11">
        <v>46149.886999999995</v>
      </c>
      <c r="C53" s="24">
        <v>46257.103999999999</v>
      </c>
      <c r="D53" s="12">
        <v>47768.526999999995</v>
      </c>
      <c r="E53" s="13">
        <v>40504.895000000004</v>
      </c>
      <c r="F53" s="13">
        <v>38589.262999999999</v>
      </c>
      <c r="G53" s="13">
        <v>34048.866999999998</v>
      </c>
      <c r="H53" s="13">
        <v>36266.921999999999</v>
      </c>
      <c r="I53" s="13">
        <v>38141.266000000003</v>
      </c>
      <c r="J53" s="13">
        <v>40078.050999999999</v>
      </c>
      <c r="K53" s="13">
        <v>46751.422000000006</v>
      </c>
      <c r="L53" s="13">
        <v>46842.111999999994</v>
      </c>
      <c r="M53" s="13">
        <v>53916.623</v>
      </c>
    </row>
    <row r="54" spans="1:13" x14ac:dyDescent="0.25">
      <c r="A54" s="10" t="s">
        <v>19</v>
      </c>
      <c r="B54" s="11">
        <v>76498.738168800002</v>
      </c>
      <c r="C54" s="13">
        <v>75527.859836999982</v>
      </c>
      <c r="D54" s="12">
        <v>67136.085300000006</v>
      </c>
      <c r="E54" s="13">
        <v>58040.572999999997</v>
      </c>
      <c r="F54" s="13">
        <v>53081.607999999993</v>
      </c>
      <c r="G54" s="13">
        <v>47205.387999999992</v>
      </c>
      <c r="H54" s="13">
        <v>48803.744000000006</v>
      </c>
      <c r="I54" s="13">
        <v>51767.985000000001</v>
      </c>
      <c r="J54" s="13">
        <v>56215.403999999988</v>
      </c>
      <c r="K54" s="13">
        <v>63349.269</v>
      </c>
      <c r="L54" s="13">
        <v>71738.062999999995</v>
      </c>
      <c r="M54" s="13">
        <v>72248.968523000003</v>
      </c>
    </row>
    <row r="55" spans="1:13" x14ac:dyDescent="0.25">
      <c r="A55" s="10" t="s">
        <v>13</v>
      </c>
      <c r="B55" s="11">
        <v>128.16299999999998</v>
      </c>
      <c r="C55" s="13">
        <v>142.40499999999997</v>
      </c>
      <c r="D55" s="12">
        <v>144.60800000000003</v>
      </c>
      <c r="E55" s="13">
        <v>198.083</v>
      </c>
      <c r="F55" s="13">
        <v>112.60800000000002</v>
      </c>
      <c r="G55" s="13">
        <v>126.33499999999999</v>
      </c>
      <c r="H55">
        <v>117.65300000000001</v>
      </c>
      <c r="I55" s="13">
        <v>104.35099999999998</v>
      </c>
      <c r="J55" s="13">
        <v>129.09399999999999</v>
      </c>
      <c r="K55" s="13">
        <v>168.77699999999999</v>
      </c>
      <c r="L55" s="13">
        <v>131.08700000000002</v>
      </c>
      <c r="M55" s="13">
        <v>184.43899999999996</v>
      </c>
    </row>
    <row r="56" spans="1:13" x14ac:dyDescent="0.25">
      <c r="A56" s="10" t="s">
        <v>14</v>
      </c>
      <c r="B56" s="11">
        <v>10772.16</v>
      </c>
      <c r="C56" s="13">
        <v>10291.572</v>
      </c>
      <c r="D56" s="12">
        <v>10846.675000000001</v>
      </c>
      <c r="E56" s="13">
        <v>10012.139000000001</v>
      </c>
      <c r="F56" s="13">
        <v>9292.3510000000006</v>
      </c>
      <c r="G56" s="13">
        <v>8987.6269999999986</v>
      </c>
      <c r="H56" s="13">
        <v>9273.9589999999989</v>
      </c>
      <c r="I56" s="13">
        <v>9220.5889999999999</v>
      </c>
      <c r="J56" s="13">
        <v>8600.43</v>
      </c>
      <c r="K56" s="13">
        <v>10638.475999999999</v>
      </c>
      <c r="L56" s="13">
        <v>12369.114000000001</v>
      </c>
      <c r="M56" s="14">
        <v>13455.855000000001</v>
      </c>
    </row>
    <row r="57" spans="1:13" x14ac:dyDescent="0.25">
      <c r="A57" s="10" t="s">
        <v>15</v>
      </c>
      <c r="B57" s="11">
        <v>108024.444</v>
      </c>
      <c r="C57" s="13">
        <v>106106.459</v>
      </c>
      <c r="D57" s="18">
        <v>109164.12450000001</v>
      </c>
      <c r="E57" s="13">
        <v>113164.764</v>
      </c>
      <c r="F57" s="13">
        <v>109427.23</v>
      </c>
      <c r="G57" s="15">
        <f>89751.69-G58</f>
        <v>89236.53</v>
      </c>
      <c r="H57" s="13">
        <v>86495.987000000008</v>
      </c>
      <c r="I57" s="13">
        <v>88083.478000000003</v>
      </c>
      <c r="J57" s="13">
        <v>93754.883000000002</v>
      </c>
      <c r="K57" s="13">
        <v>97509.821000000011</v>
      </c>
      <c r="L57" s="13">
        <v>109303.893</v>
      </c>
      <c r="M57" s="13">
        <v>117436.257</v>
      </c>
    </row>
    <row r="58" spans="1:13" x14ac:dyDescent="0.25">
      <c r="A58" s="16" t="s">
        <v>16</v>
      </c>
      <c r="B58" s="17">
        <v>665.01499999999999</v>
      </c>
      <c r="C58" s="14">
        <v>700.64700000000005</v>
      </c>
      <c r="D58" s="18">
        <v>623.85599999999999</v>
      </c>
      <c r="E58" s="14">
        <v>743.99299999999994</v>
      </c>
      <c r="F58" s="14">
        <v>565.00099999999998</v>
      </c>
      <c r="G58" s="19">
        <v>515.16</v>
      </c>
      <c r="H58" s="14">
        <v>513.37400000000002</v>
      </c>
      <c r="I58" s="14">
        <v>529.75800000000004</v>
      </c>
      <c r="J58" s="14">
        <v>580.37199999999996</v>
      </c>
      <c r="K58" s="14">
        <v>595.51400000000001</v>
      </c>
      <c r="L58" s="14">
        <v>658.524</v>
      </c>
      <c r="M58" s="14">
        <v>661.07499999999993</v>
      </c>
    </row>
    <row r="59" spans="1:13" ht="15.75" thickBot="1" x14ac:dyDescent="0.3">
      <c r="A59" s="16" t="s">
        <v>17</v>
      </c>
      <c r="B59" s="17">
        <v>50632.690999999999</v>
      </c>
      <c r="C59" s="25">
        <v>41780.999000000003</v>
      </c>
      <c r="D59" s="18">
        <v>49433.512999999999</v>
      </c>
      <c r="E59" s="14">
        <v>31938.61</v>
      </c>
      <c r="F59" s="14">
        <v>22751.326000000001</v>
      </c>
      <c r="G59" s="14">
        <v>11346.126</v>
      </c>
      <c r="H59" s="14">
        <v>14056.384</v>
      </c>
      <c r="I59" s="14">
        <v>17438.075000000001</v>
      </c>
      <c r="J59" s="14">
        <v>24635.787</v>
      </c>
      <c r="K59" s="14">
        <v>41115.968999999997</v>
      </c>
      <c r="L59" s="14">
        <v>41893.557999999997</v>
      </c>
      <c r="M59" s="14">
        <v>64680.990999999995</v>
      </c>
    </row>
    <row r="60" spans="1:13" ht="15.75" thickBot="1" x14ac:dyDescent="0.3">
      <c r="A60" s="20" t="s">
        <v>18</v>
      </c>
      <c r="B60" s="23">
        <f>SUM(B53:B59)</f>
        <v>292871.0981688</v>
      </c>
      <c r="C60" s="23">
        <f t="shared" ref="C60:I60" si="3">SUM(C53:C59)</f>
        <v>280807.04583699995</v>
      </c>
      <c r="D60" s="21">
        <f t="shared" si="3"/>
        <v>285117.38880000002</v>
      </c>
      <c r="E60" s="23">
        <f t="shared" si="3"/>
        <v>254603.05699999997</v>
      </c>
      <c r="F60" s="22">
        <f t="shared" si="3"/>
        <v>233819.38699999996</v>
      </c>
      <c r="G60" s="22">
        <f t="shared" si="3"/>
        <v>191466.03299999997</v>
      </c>
      <c r="H60" s="22">
        <f t="shared" si="3"/>
        <v>195528.02300000002</v>
      </c>
      <c r="I60" s="22">
        <f t="shared" si="3"/>
        <v>205285.50200000001</v>
      </c>
      <c r="J60" s="22">
        <f>SUM(J53:J59)</f>
        <v>223994.02100000001</v>
      </c>
      <c r="K60" s="22">
        <f>SUM(K53:K59)</f>
        <v>260129.24800000002</v>
      </c>
      <c r="L60" s="22">
        <f t="shared" ref="L60:M60" si="4">SUM(L53:L59)</f>
        <v>282936.35099999997</v>
      </c>
      <c r="M60" s="22">
        <f t="shared" si="4"/>
        <v>322584.20852300001</v>
      </c>
    </row>
    <row r="61" spans="1:13" x14ac:dyDescent="0.25">
      <c r="L61" s="1"/>
    </row>
    <row r="62" spans="1:13" x14ac:dyDescent="0.25">
      <c r="H62" s="26"/>
    </row>
    <row r="63" spans="1:13" ht="15.75" x14ac:dyDescent="0.25">
      <c r="A63" s="37" t="s">
        <v>21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</row>
    <row r="64" spans="1:13" x14ac:dyDescent="0.25">
      <c r="A64" s="38" t="s">
        <v>26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.75" thickBot="1" x14ac:dyDescent="0.3">
      <c r="A65" s="3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2"/>
      <c r="B66" s="3" t="s">
        <v>0</v>
      </c>
      <c r="C66" s="3" t="s">
        <v>1</v>
      </c>
      <c r="D66" s="4" t="s">
        <v>2</v>
      </c>
      <c r="E66" s="5" t="s">
        <v>3</v>
      </c>
      <c r="F66" s="5" t="s">
        <v>4</v>
      </c>
      <c r="G66" s="5" t="s">
        <v>5</v>
      </c>
      <c r="H66" s="5" t="s">
        <v>6</v>
      </c>
      <c r="I66" s="5" t="s">
        <v>7</v>
      </c>
      <c r="J66" s="5" t="s">
        <v>8</v>
      </c>
      <c r="K66" s="5" t="s">
        <v>9</v>
      </c>
      <c r="L66" s="5" t="s">
        <v>10</v>
      </c>
      <c r="M66" s="5" t="s">
        <v>11</v>
      </c>
    </row>
    <row r="67" spans="1:13" ht="15.75" thickBot="1" x14ac:dyDescent="0.3">
      <c r="A67" s="6"/>
      <c r="B67" s="7" t="s">
        <v>12</v>
      </c>
      <c r="C67" s="7" t="s">
        <v>12</v>
      </c>
      <c r="D67" s="8" t="s">
        <v>12</v>
      </c>
      <c r="E67" s="9" t="s">
        <v>12</v>
      </c>
      <c r="F67" s="9" t="s">
        <v>12</v>
      </c>
      <c r="G67" s="9" t="s">
        <v>12</v>
      </c>
      <c r="H67" s="9" t="s">
        <v>12</v>
      </c>
      <c r="I67" s="9" t="s">
        <v>12</v>
      </c>
      <c r="J67" s="9" t="s">
        <v>12</v>
      </c>
      <c r="K67" s="9" t="s">
        <v>12</v>
      </c>
      <c r="L67" s="9" t="s">
        <v>12</v>
      </c>
      <c r="M67" s="9" t="s">
        <v>12</v>
      </c>
    </row>
    <row r="68" spans="1:13" x14ac:dyDescent="0.25">
      <c r="A68" s="10" t="s">
        <v>20</v>
      </c>
      <c r="B68" s="11">
        <v>50983.114999999998</v>
      </c>
      <c r="C68" s="24">
        <v>52200.277000000002</v>
      </c>
      <c r="D68" s="12">
        <v>54725.265000000007</v>
      </c>
      <c r="E68" s="13">
        <v>48120.51</v>
      </c>
      <c r="F68" s="13">
        <v>41975.686000000002</v>
      </c>
      <c r="G68" s="13">
        <v>36588.68</v>
      </c>
      <c r="H68" s="13">
        <v>39077.194000000003</v>
      </c>
      <c r="I68" s="13">
        <v>37837.110999999997</v>
      </c>
      <c r="J68" s="13">
        <v>43144.182000000001</v>
      </c>
      <c r="K68" s="13">
        <v>48450.201000000001</v>
      </c>
      <c r="L68" s="13">
        <v>52842.962</v>
      </c>
      <c r="M68" s="13">
        <v>68842.381999999998</v>
      </c>
    </row>
    <row r="69" spans="1:13" x14ac:dyDescent="0.25">
      <c r="A69" s="10" t="s">
        <v>19</v>
      </c>
      <c r="B69" s="11">
        <v>80361.941029000009</v>
      </c>
      <c r="C69" s="13">
        <v>81202.536345</v>
      </c>
      <c r="D69" s="12">
        <v>74709.521600000007</v>
      </c>
      <c r="E69" s="13">
        <v>66856.756000000008</v>
      </c>
      <c r="F69" s="13">
        <v>58627.941800000015</v>
      </c>
      <c r="G69" s="13">
        <v>56103.403900000005</v>
      </c>
      <c r="H69" s="13">
        <v>55726.167409999987</v>
      </c>
      <c r="I69" s="13">
        <f>45228.150516+[1]август!$I$9</f>
        <v>56880.461516000003</v>
      </c>
      <c r="J69" s="13">
        <v>63643.26801</v>
      </c>
      <c r="K69" s="13">
        <v>66857.741350000011</v>
      </c>
      <c r="L69" s="13">
        <v>75816.473293000003</v>
      </c>
      <c r="M69" s="13">
        <f>[1]декабрь!$I$5+[1]декабрь!$I$9</f>
        <v>83242.729632000002</v>
      </c>
    </row>
    <row r="70" spans="1:13" x14ac:dyDescent="0.25">
      <c r="A70" s="10" t="s">
        <v>13</v>
      </c>
      <c r="B70" s="11">
        <v>184.38199999999998</v>
      </c>
      <c r="C70" s="13">
        <v>202.54899999999998</v>
      </c>
      <c r="D70" s="12">
        <v>207.89500000000001</v>
      </c>
      <c r="E70" s="13">
        <v>163.44999999999999</v>
      </c>
      <c r="F70" s="13">
        <v>133.58100000000002</v>
      </c>
      <c r="G70" s="13">
        <v>120.45399999999998</v>
      </c>
      <c r="H70">
        <v>149.46100000000004</v>
      </c>
      <c r="I70" s="13">
        <v>124.375</v>
      </c>
      <c r="J70" s="13">
        <v>147.85899999999998</v>
      </c>
      <c r="K70" s="13">
        <v>177.529</v>
      </c>
      <c r="L70" s="13">
        <v>187.95099999999999</v>
      </c>
      <c r="M70" s="13">
        <f>[1]декабрь!$I$12</f>
        <v>214.87500000000003</v>
      </c>
    </row>
    <row r="71" spans="1:13" x14ac:dyDescent="0.25">
      <c r="A71" s="10" t="s">
        <v>14</v>
      </c>
      <c r="B71" s="11">
        <v>13941.825000000001</v>
      </c>
      <c r="C71" s="13">
        <v>13456.735000000001</v>
      </c>
      <c r="D71" s="12">
        <v>13246.475999999999</v>
      </c>
      <c r="E71" s="13">
        <v>9280.6620000000003</v>
      </c>
      <c r="F71" s="13">
        <v>11603.237999999999</v>
      </c>
      <c r="G71" s="13">
        <v>9932.7720000000008</v>
      </c>
      <c r="H71" s="13">
        <v>10002.332000000002</v>
      </c>
      <c r="I71" s="13">
        <f>10299.15</f>
        <v>10299.15</v>
      </c>
      <c r="J71" s="13">
        <v>11166.196</v>
      </c>
      <c r="K71" s="13">
        <v>12415.301000000001</v>
      </c>
      <c r="L71" s="13">
        <v>13550.466999999999</v>
      </c>
      <c r="M71" s="14">
        <f>[1]декабрь!$I$15</f>
        <v>16297.854000000001</v>
      </c>
    </row>
    <row r="72" spans="1:13" x14ac:dyDescent="0.25">
      <c r="A72" s="10" t="s">
        <v>15</v>
      </c>
      <c r="B72" s="11">
        <v>127711.44700000001</v>
      </c>
      <c r="C72" s="13">
        <v>128575.772</v>
      </c>
      <c r="D72" s="27">
        <f>119704.886-D73</f>
        <v>119092.21399999999</v>
      </c>
      <c r="E72" s="13">
        <v>109499.91399999999</v>
      </c>
      <c r="F72" s="13">
        <f>103084.393-F73</f>
        <v>102578.28199999999</v>
      </c>
      <c r="G72" s="15">
        <v>91740.759531899996</v>
      </c>
      <c r="H72" s="13">
        <v>85638.467000000004</v>
      </c>
      <c r="I72" s="13">
        <f>87426.055-I73</f>
        <v>86857.468999999997</v>
      </c>
      <c r="J72" s="13">
        <v>101003.545</v>
      </c>
      <c r="K72" s="13">
        <v>101840.02200000001</v>
      </c>
      <c r="L72" s="13">
        <v>113617.90699999999</v>
      </c>
      <c r="M72" s="13">
        <f>[1]декабрь!$I$13-[1]декабрь!$I$21</f>
        <v>126758.79571299998</v>
      </c>
    </row>
    <row r="73" spans="1:13" x14ac:dyDescent="0.25">
      <c r="A73" s="16" t="s">
        <v>16</v>
      </c>
      <c r="B73" s="17">
        <v>743.8</v>
      </c>
      <c r="C73" s="14">
        <v>777.64400000000001</v>
      </c>
      <c r="D73" s="18">
        <v>612.67200000000003</v>
      </c>
      <c r="E73" s="14">
        <v>596.71</v>
      </c>
      <c r="F73" s="14">
        <v>506.11099999999999</v>
      </c>
      <c r="G73" s="19">
        <v>626.60400000000004</v>
      </c>
      <c r="H73" s="14">
        <v>533.37900000000002</v>
      </c>
      <c r="I73" s="14">
        <v>568.58600000000001</v>
      </c>
      <c r="J73" s="14">
        <v>552.95399999999995</v>
      </c>
      <c r="K73" s="14">
        <v>555.03700000000003</v>
      </c>
      <c r="L73" s="14">
        <v>696.596</v>
      </c>
      <c r="M73" s="14">
        <f>[1]декабрь!$I$21</f>
        <v>665.16000000000008</v>
      </c>
    </row>
    <row r="74" spans="1:13" ht="15.75" thickBot="1" x14ac:dyDescent="0.3">
      <c r="A74" s="16" t="s">
        <v>17</v>
      </c>
      <c r="B74" s="17">
        <v>60429.453999999998</v>
      </c>
      <c r="C74" s="25">
        <v>47929.940999999999</v>
      </c>
      <c r="D74" s="18">
        <v>56260.957000000002</v>
      </c>
      <c r="E74" s="14">
        <v>30003.43</v>
      </c>
      <c r="F74" s="14">
        <v>23069.914000000001</v>
      </c>
      <c r="G74" s="14">
        <v>6684.2150000000001</v>
      </c>
      <c r="H74" s="14">
        <v>15651.189</v>
      </c>
      <c r="I74" s="14">
        <v>23945.927</v>
      </c>
      <c r="J74" s="14">
        <v>33816.904000000002</v>
      </c>
      <c r="K74" s="14">
        <v>48252.862000000001</v>
      </c>
      <c r="L74" s="14">
        <v>48589.027000000002</v>
      </c>
      <c r="M74" s="14">
        <f>[1]декабрь!$I$16</f>
        <v>83661.616000000009</v>
      </c>
    </row>
    <row r="75" spans="1:13" ht="15.75" thickBot="1" x14ac:dyDescent="0.3">
      <c r="A75" s="20" t="s">
        <v>18</v>
      </c>
      <c r="B75" s="23">
        <f>SUM(B68:B74)</f>
        <v>334355.96402900002</v>
      </c>
      <c r="C75" s="23">
        <f t="shared" ref="C75:I75" si="5">SUM(C68:C74)</f>
        <v>324345.45434499998</v>
      </c>
      <c r="D75" s="21">
        <f t="shared" si="5"/>
        <v>318855.00060000003</v>
      </c>
      <c r="E75" s="23">
        <f t="shared" si="5"/>
        <v>264521.43199999997</v>
      </c>
      <c r="F75" s="22">
        <f t="shared" si="5"/>
        <v>238494.75380000001</v>
      </c>
      <c r="G75" s="22">
        <f t="shared" si="5"/>
        <v>201796.88843189998</v>
      </c>
      <c r="H75" s="22">
        <f t="shared" si="5"/>
        <v>206778.18940999999</v>
      </c>
      <c r="I75" s="22">
        <f t="shared" si="5"/>
        <v>216513.079516</v>
      </c>
      <c r="J75" s="22">
        <f>SUM(J68:J74)</f>
        <v>253474.90801000001</v>
      </c>
      <c r="K75" s="22">
        <f>SUM(K68:K74)</f>
        <v>278548.69335000007</v>
      </c>
      <c r="L75" s="22">
        <f t="shared" ref="L75:M75" si="6">SUM(L68:L74)</f>
        <v>305301.38329299993</v>
      </c>
      <c r="M75" s="22">
        <f t="shared" si="6"/>
        <v>379683.41234499996</v>
      </c>
    </row>
    <row r="78" spans="1:13" ht="15.75" x14ac:dyDescent="0.25">
      <c r="A78" s="37" t="s">
        <v>21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</row>
    <row r="79" spans="1:13" x14ac:dyDescent="0.25">
      <c r="A79" s="38" t="s">
        <v>27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5.75" thickBot="1" x14ac:dyDescent="0.3">
      <c r="A80" s="38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2"/>
      <c r="B81" s="3" t="s">
        <v>0</v>
      </c>
      <c r="C81" s="3" t="s">
        <v>1</v>
      </c>
      <c r="D81" s="4" t="s">
        <v>2</v>
      </c>
      <c r="E81" s="5" t="s">
        <v>3</v>
      </c>
      <c r="F81" s="5" t="s">
        <v>4</v>
      </c>
      <c r="G81" s="5" t="s">
        <v>5</v>
      </c>
      <c r="H81" s="5" t="s">
        <v>6</v>
      </c>
      <c r="I81" s="5" t="s">
        <v>7</v>
      </c>
      <c r="J81" s="5" t="s">
        <v>8</v>
      </c>
      <c r="K81" s="5" t="s">
        <v>9</v>
      </c>
      <c r="L81" s="5" t="s">
        <v>10</v>
      </c>
      <c r="M81" s="5" t="s">
        <v>11</v>
      </c>
    </row>
    <row r="82" spans="1:13" ht="15.75" thickBot="1" x14ac:dyDescent="0.3">
      <c r="A82" s="6"/>
      <c r="B82" s="7" t="s">
        <v>12</v>
      </c>
      <c r="C82" s="7" t="s">
        <v>12</v>
      </c>
      <c r="D82" s="8" t="s">
        <v>12</v>
      </c>
      <c r="E82" s="9" t="s">
        <v>12</v>
      </c>
      <c r="F82" s="9" t="s">
        <v>12</v>
      </c>
      <c r="G82" s="9" t="s">
        <v>12</v>
      </c>
      <c r="H82" s="9" t="s">
        <v>12</v>
      </c>
      <c r="I82" s="9" t="s">
        <v>12</v>
      </c>
      <c r="J82" s="9" t="s">
        <v>12</v>
      </c>
      <c r="K82" s="9" t="s">
        <v>12</v>
      </c>
      <c r="L82" s="9" t="s">
        <v>12</v>
      </c>
      <c r="M82" s="9" t="s">
        <v>12</v>
      </c>
    </row>
    <row r="83" spans="1:13" x14ac:dyDescent="0.25">
      <c r="A83" s="10" t="s">
        <v>20</v>
      </c>
      <c r="B83" s="11">
        <v>52587.294999999998</v>
      </c>
      <c r="C83" s="24">
        <v>50798.903265000001</v>
      </c>
      <c r="D83" s="12">
        <v>50972.846999999994</v>
      </c>
      <c r="E83" s="13">
        <v>45770.462460000002</v>
      </c>
      <c r="F83" s="13">
        <v>39531.061000000002</v>
      </c>
      <c r="G83" s="13">
        <v>34003.315000000002</v>
      </c>
      <c r="H83" s="13">
        <v>33978.716999999997</v>
      </c>
      <c r="I83" s="13">
        <v>35462.195</v>
      </c>
      <c r="J83" s="13">
        <v>38389.852000000006</v>
      </c>
      <c r="K83" s="13">
        <v>42440.033999999992</v>
      </c>
      <c r="L83" s="13">
        <v>47621.131999999998</v>
      </c>
      <c r="M83" s="13">
        <v>50161.766000000003</v>
      </c>
    </row>
    <row r="84" spans="1:13" x14ac:dyDescent="0.25">
      <c r="A84" s="10" t="s">
        <v>19</v>
      </c>
      <c r="B84" s="11">
        <v>85632.630519600003</v>
      </c>
      <c r="C84" s="13">
        <v>79657.873361799997</v>
      </c>
      <c r="D84" s="12">
        <v>73867.751988300006</v>
      </c>
      <c r="E84" s="13">
        <v>70732.713443000001</v>
      </c>
      <c r="F84" s="13">
        <v>62772.630443000024</v>
      </c>
      <c r="G84" s="13">
        <f>45296.764263+[2]июнь!$I$9</f>
        <v>57117.943248999996</v>
      </c>
      <c r="H84" s="13">
        <v>55910.455000000002</v>
      </c>
      <c r="I84" s="13">
        <v>58727.352081000005</v>
      </c>
      <c r="J84" s="13">
        <v>61751.512566999998</v>
      </c>
      <c r="K84" s="13">
        <v>67698.826360599996</v>
      </c>
      <c r="L84" s="13">
        <v>77157.671159999998</v>
      </c>
      <c r="M84" s="13">
        <v>81239.029055999999</v>
      </c>
    </row>
    <row r="85" spans="1:13" x14ac:dyDescent="0.25">
      <c r="A85" s="10" t="s">
        <v>13</v>
      </c>
      <c r="B85" s="11">
        <v>168.19</v>
      </c>
      <c r="C85" s="13">
        <v>171.73299999999995</v>
      </c>
      <c r="D85" s="12">
        <v>197.02400000000003</v>
      </c>
      <c r="E85" s="13">
        <v>177.428</v>
      </c>
      <c r="F85" s="13">
        <v>185.83899999999997</v>
      </c>
      <c r="G85" s="13">
        <v>154.77200000000002</v>
      </c>
      <c r="H85">
        <v>126.46899999999999</v>
      </c>
      <c r="I85" s="13">
        <v>124.62400000000001</v>
      </c>
      <c r="J85" s="13">
        <v>141.44500000000002</v>
      </c>
      <c r="K85" s="13">
        <v>129.96399999999997</v>
      </c>
      <c r="L85" s="13">
        <v>205.55599999999998</v>
      </c>
      <c r="M85" s="13">
        <v>204.57899999999998</v>
      </c>
    </row>
    <row r="86" spans="1:13" x14ac:dyDescent="0.25">
      <c r="A86" s="10" t="s">
        <v>14</v>
      </c>
      <c r="B86" s="11">
        <v>16526.752</v>
      </c>
      <c r="C86" s="13">
        <v>12867.613000000001</v>
      </c>
      <c r="D86" s="12">
        <v>14285.084000000001</v>
      </c>
      <c r="E86" s="13">
        <v>13378.571</v>
      </c>
      <c r="F86" s="13">
        <v>13119.193000000001</v>
      </c>
      <c r="G86" s="13">
        <v>12061.832000000002</v>
      </c>
      <c r="H86" s="13">
        <v>11928.762999999999</v>
      </c>
      <c r="I86" s="13">
        <v>12137.492</v>
      </c>
      <c r="J86" s="13">
        <v>12522.23</v>
      </c>
      <c r="K86" s="13">
        <v>13697.224</v>
      </c>
      <c r="L86" s="13">
        <v>14956.537999999999</v>
      </c>
      <c r="M86" s="14">
        <v>17527.298999999999</v>
      </c>
    </row>
    <row r="87" spans="1:13" x14ac:dyDescent="0.25">
      <c r="A87" s="10" t="s">
        <v>15</v>
      </c>
      <c r="B87" s="11">
        <v>139037.25584</v>
      </c>
      <c r="C87" s="13">
        <v>128906.946</v>
      </c>
      <c r="D87" s="27">
        <v>116906.61500000002</v>
      </c>
      <c r="E87" s="13">
        <v>115322.63</v>
      </c>
      <c r="F87" s="13">
        <v>106919.821003</v>
      </c>
      <c r="G87" s="15">
        <v>97632.324000000008</v>
      </c>
      <c r="H87" s="13">
        <v>88848.225000000006</v>
      </c>
      <c r="I87" s="13">
        <v>89018.25499999999</v>
      </c>
      <c r="J87" s="13">
        <v>100440.645</v>
      </c>
      <c r="K87" s="13">
        <v>104457.39666699999</v>
      </c>
      <c r="L87" s="28">
        <v>117075.99099999999</v>
      </c>
      <c r="M87" s="13">
        <v>126722.232</v>
      </c>
    </row>
    <row r="88" spans="1:13" x14ac:dyDescent="0.25">
      <c r="A88" s="16" t="s">
        <v>16</v>
      </c>
      <c r="B88" s="17">
        <v>704.21300000000008</v>
      </c>
      <c r="C88" s="14">
        <v>672.87900000000002</v>
      </c>
      <c r="D88" s="18">
        <v>590.16899999999998</v>
      </c>
      <c r="E88" s="14">
        <v>627.38100000000009</v>
      </c>
      <c r="F88" s="14">
        <v>594.05800000000011</v>
      </c>
      <c r="G88" s="19">
        <v>635.78300000000002</v>
      </c>
      <c r="H88" s="14">
        <v>533.46899999999994</v>
      </c>
      <c r="I88" s="14">
        <v>511.935</v>
      </c>
      <c r="J88" s="14">
        <v>636.04899999999998</v>
      </c>
      <c r="K88" s="14">
        <v>554.30799999999999</v>
      </c>
      <c r="L88" s="14">
        <v>635.45999999999992</v>
      </c>
      <c r="M88" s="14">
        <v>629.22400000000005</v>
      </c>
    </row>
    <row r="89" spans="1:13" ht="15.75" thickBot="1" x14ac:dyDescent="0.3">
      <c r="A89" s="16" t="s">
        <v>17</v>
      </c>
      <c r="B89" s="17">
        <v>59457.606</v>
      </c>
      <c r="C89" s="25">
        <v>29678.103999999999</v>
      </c>
      <c r="D89" s="18">
        <v>61011.139000000003</v>
      </c>
      <c r="E89" s="14">
        <v>34120.370999999999</v>
      </c>
      <c r="F89" s="14">
        <v>28333.412</v>
      </c>
      <c r="G89" s="14">
        <v>7977.3559999999998</v>
      </c>
      <c r="H89" s="14">
        <v>17147.811999999998</v>
      </c>
      <c r="I89" s="14">
        <v>19333.988999999998</v>
      </c>
      <c r="J89" s="14">
        <v>40033.623999999996</v>
      </c>
      <c r="K89" s="14">
        <v>47762.531999999999</v>
      </c>
      <c r="L89" s="14">
        <v>53109.320999999996</v>
      </c>
      <c r="M89" s="14">
        <v>78761.997000000003</v>
      </c>
    </row>
    <row r="90" spans="1:13" ht="15.75" thickBot="1" x14ac:dyDescent="0.3">
      <c r="A90" s="20" t="s">
        <v>18</v>
      </c>
      <c r="B90" s="23">
        <f>SUM(B83:B89)</f>
        <v>354113.94235959998</v>
      </c>
      <c r="C90" s="23">
        <f t="shared" ref="C90:I90" si="7">SUM(C83:C89)</f>
        <v>302754.05162679998</v>
      </c>
      <c r="D90" s="21">
        <f t="shared" si="7"/>
        <v>317830.62998830003</v>
      </c>
      <c r="E90" s="23">
        <f t="shared" si="7"/>
        <v>280129.55690299999</v>
      </c>
      <c r="F90" s="22">
        <f t="shared" si="7"/>
        <v>251456.01444600002</v>
      </c>
      <c r="G90" s="22">
        <f t="shared" si="7"/>
        <v>209583.32524900002</v>
      </c>
      <c r="H90" s="22">
        <f t="shared" si="7"/>
        <v>208473.91</v>
      </c>
      <c r="I90" s="22">
        <f t="shared" si="7"/>
        <v>215315.84208099998</v>
      </c>
      <c r="J90" s="22">
        <f>SUM(J83:J89)</f>
        <v>253915.35756700003</v>
      </c>
      <c r="K90" s="22">
        <f>SUM(K83:K89)</f>
        <v>276740.28502759995</v>
      </c>
      <c r="L90" s="22">
        <f t="shared" ref="L90:M90" si="8">SUM(L83:L89)</f>
        <v>310761.66915999993</v>
      </c>
      <c r="M90" s="22">
        <f t="shared" si="8"/>
        <v>355246.12605600001</v>
      </c>
    </row>
    <row r="93" spans="1:13" ht="15.75" x14ac:dyDescent="0.25">
      <c r="A93" s="37" t="s">
        <v>21</v>
      </c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</row>
    <row r="94" spans="1:13" x14ac:dyDescent="0.25">
      <c r="A94" s="38" t="s">
        <v>28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5.75" thickBot="1" x14ac:dyDescent="0.3">
      <c r="A95" s="38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2"/>
      <c r="B96" s="3" t="s">
        <v>0</v>
      </c>
      <c r="C96" s="3" t="s">
        <v>1</v>
      </c>
      <c r="D96" s="4" t="s">
        <v>2</v>
      </c>
      <c r="E96" s="5" t="s">
        <v>3</v>
      </c>
      <c r="F96" s="5" t="s">
        <v>4</v>
      </c>
      <c r="G96" s="5" t="s">
        <v>5</v>
      </c>
      <c r="H96" s="5" t="s">
        <v>6</v>
      </c>
      <c r="I96" s="5" t="s">
        <v>7</v>
      </c>
      <c r="J96" s="5" t="s">
        <v>8</v>
      </c>
      <c r="K96" s="5" t="s">
        <v>9</v>
      </c>
      <c r="L96" s="5" t="s">
        <v>10</v>
      </c>
      <c r="M96" s="5" t="s">
        <v>11</v>
      </c>
    </row>
    <row r="97" spans="1:13" ht="15.75" thickBot="1" x14ac:dyDescent="0.3">
      <c r="A97" s="6"/>
      <c r="B97" s="7" t="s">
        <v>12</v>
      </c>
      <c r="C97" s="7" t="s">
        <v>12</v>
      </c>
      <c r="D97" s="8" t="s">
        <v>12</v>
      </c>
      <c r="E97" s="9" t="s">
        <v>12</v>
      </c>
      <c r="F97" s="9" t="s">
        <v>12</v>
      </c>
      <c r="G97" s="9" t="s">
        <v>12</v>
      </c>
      <c r="H97" s="9" t="s">
        <v>12</v>
      </c>
      <c r="I97" s="9" t="s">
        <v>12</v>
      </c>
      <c r="J97" s="9" t="s">
        <v>12</v>
      </c>
      <c r="K97" s="9" t="s">
        <v>12</v>
      </c>
      <c r="L97" s="9" t="s">
        <v>12</v>
      </c>
      <c r="M97" s="9" t="s">
        <v>12</v>
      </c>
    </row>
    <row r="98" spans="1:13" x14ac:dyDescent="0.25">
      <c r="A98" s="10" t="s">
        <v>20</v>
      </c>
      <c r="B98" s="29">
        <v>47699.123</v>
      </c>
      <c r="C98" s="30">
        <v>46296.882786000002</v>
      </c>
      <c r="D98" s="12">
        <v>51242.900000000009</v>
      </c>
      <c r="E98" s="13">
        <v>45320.635999999999</v>
      </c>
      <c r="F98" s="13">
        <v>38604.340000000004</v>
      </c>
      <c r="G98" s="31">
        <v>35833.508000000002</v>
      </c>
      <c r="H98" s="13">
        <v>37188.826000000001</v>
      </c>
      <c r="I98" s="13">
        <v>38345.998</v>
      </c>
      <c r="J98" s="13">
        <v>37125.67</v>
      </c>
      <c r="K98" s="13"/>
      <c r="L98" s="13"/>
      <c r="M98" s="13"/>
    </row>
    <row r="99" spans="1:13" x14ac:dyDescent="0.25">
      <c r="A99" s="10" t="s">
        <v>19</v>
      </c>
      <c r="B99" s="29">
        <v>86644.875966099993</v>
      </c>
      <c r="C99" s="31">
        <v>78510.869130000006</v>
      </c>
      <c r="D99" s="12">
        <v>77525.884000000005</v>
      </c>
      <c r="E99" s="13">
        <v>69060.199267999997</v>
      </c>
      <c r="F99" s="13">
        <v>61920.740110000057</v>
      </c>
      <c r="G99" s="13">
        <v>56779.417000000001</v>
      </c>
      <c r="H99" s="13">
        <v>55516.270305700004</v>
      </c>
      <c r="I99" s="13">
        <v>59896.785899999988</v>
      </c>
      <c r="J99" s="13">
        <v>59162.886624999999</v>
      </c>
      <c r="K99" s="13"/>
      <c r="L99" s="13"/>
      <c r="M99" s="13"/>
    </row>
    <row r="100" spans="1:13" x14ac:dyDescent="0.25">
      <c r="A100" s="10" t="s">
        <v>13</v>
      </c>
      <c r="B100" s="31">
        <v>213.46899999999999</v>
      </c>
      <c r="C100" s="32">
        <v>199.28899999999999</v>
      </c>
      <c r="D100" s="12">
        <v>193.02700000000002</v>
      </c>
      <c r="E100" s="13">
        <v>181.58500000000001</v>
      </c>
      <c r="F100" s="13">
        <v>187.196</v>
      </c>
      <c r="G100" s="13">
        <v>173.18299999999999</v>
      </c>
      <c r="H100">
        <v>147.20299999999997</v>
      </c>
      <c r="I100" s="13">
        <v>140.99199999999999</v>
      </c>
      <c r="J100" s="13">
        <v>197.17799999999997</v>
      </c>
      <c r="K100" s="13"/>
      <c r="L100" s="13"/>
      <c r="M100" s="13"/>
    </row>
    <row r="101" spans="1:13" x14ac:dyDescent="0.25">
      <c r="A101" s="10" t="s">
        <v>14</v>
      </c>
      <c r="B101" s="29">
        <v>15651.11</v>
      </c>
      <c r="C101" s="31">
        <v>14255.634</v>
      </c>
      <c r="D101" s="12">
        <v>13570.548000000001</v>
      </c>
      <c r="E101" s="13">
        <v>12445.302000000001</v>
      </c>
      <c r="F101" s="13">
        <v>13076.409</v>
      </c>
      <c r="G101" s="13">
        <v>12607.020999999999</v>
      </c>
      <c r="H101" s="13">
        <v>11883.099000000002</v>
      </c>
      <c r="I101" s="13">
        <v>12593.531999999999</v>
      </c>
      <c r="J101" s="13">
        <v>12411.952000000001</v>
      </c>
      <c r="K101" s="13"/>
      <c r="L101" s="13"/>
      <c r="M101" s="14"/>
    </row>
    <row r="102" spans="1:13" x14ac:dyDescent="0.25">
      <c r="A102" s="10" t="s">
        <v>15</v>
      </c>
      <c r="B102" s="29">
        <v>139870.88800000001</v>
      </c>
      <c r="C102" s="31">
        <v>124893.77009000001</v>
      </c>
      <c r="D102" s="27">
        <v>123294.63799999999</v>
      </c>
      <c r="E102" s="13">
        <v>116787.391</v>
      </c>
      <c r="F102" s="13">
        <v>103150.04513999999</v>
      </c>
      <c r="G102" s="15">
        <v>95008.615000000005</v>
      </c>
      <c r="H102" s="13">
        <v>90024.661999999997</v>
      </c>
      <c r="I102" s="13">
        <v>91093.047999999981</v>
      </c>
      <c r="J102" s="13">
        <v>93809.3</v>
      </c>
      <c r="K102" s="13"/>
      <c r="L102" s="28"/>
      <c r="M102" s="13"/>
    </row>
    <row r="103" spans="1:13" x14ac:dyDescent="0.25">
      <c r="A103" s="16" t="s">
        <v>16</v>
      </c>
      <c r="B103" s="33">
        <v>666.08699999999999</v>
      </c>
      <c r="C103" s="34">
        <v>688.17900000000009</v>
      </c>
      <c r="D103" s="18">
        <v>680.39499999999998</v>
      </c>
      <c r="E103" s="14">
        <v>586.673</v>
      </c>
      <c r="F103" s="14">
        <v>629.15700000000004</v>
      </c>
      <c r="G103" s="19">
        <v>536.95500000000004</v>
      </c>
      <c r="H103" s="14">
        <v>483.63200000000001</v>
      </c>
      <c r="I103" s="14">
        <v>478.51199999999994</v>
      </c>
      <c r="J103" s="14">
        <v>511.47399999999993</v>
      </c>
      <c r="K103" s="14"/>
      <c r="L103" s="14"/>
      <c r="M103" s="14"/>
    </row>
    <row r="104" spans="1:13" ht="15.75" thickBot="1" x14ac:dyDescent="0.3">
      <c r="A104" s="16" t="s">
        <v>17</v>
      </c>
      <c r="B104" s="35">
        <v>51994.425000000003</v>
      </c>
      <c r="C104" s="36">
        <v>43993.306000000004</v>
      </c>
      <c r="D104" s="18">
        <v>57761.894999999997</v>
      </c>
      <c r="E104" s="14">
        <v>25471.883000000002</v>
      </c>
      <c r="F104" s="14">
        <v>23339.815000000002</v>
      </c>
      <c r="G104" s="14">
        <v>16071.566999999999</v>
      </c>
      <c r="H104" s="14">
        <v>19034.809000000001</v>
      </c>
      <c r="I104" s="14">
        <v>18217.214</v>
      </c>
      <c r="J104" s="14">
        <v>22777.985000000001</v>
      </c>
      <c r="K104" s="14"/>
      <c r="L104" s="14"/>
      <c r="M104" s="14"/>
    </row>
    <row r="105" spans="1:13" ht="15.75" thickBot="1" x14ac:dyDescent="0.3">
      <c r="A105" s="20" t="s">
        <v>18</v>
      </c>
      <c r="B105" s="23">
        <f>SUM(B98:B104)</f>
        <v>342739.97796609998</v>
      </c>
      <c r="C105" s="23">
        <f t="shared" ref="C105:I105" si="9">SUM(C98:C104)</f>
        <v>308837.93000599998</v>
      </c>
      <c r="D105" s="21">
        <f t="shared" si="9"/>
        <v>324269.28700000007</v>
      </c>
      <c r="E105" s="23">
        <f t="shared" si="9"/>
        <v>269853.66926800006</v>
      </c>
      <c r="F105" s="22">
        <f t="shared" si="9"/>
        <v>240907.70225000006</v>
      </c>
      <c r="G105" s="22">
        <f t="shared" si="9"/>
        <v>217010.266</v>
      </c>
      <c r="H105" s="22">
        <f t="shared" si="9"/>
        <v>214278.50130570002</v>
      </c>
      <c r="I105" s="22">
        <f t="shared" si="9"/>
        <v>220766.08189999996</v>
      </c>
      <c r="J105" s="22">
        <f>SUM(J98:J104)</f>
        <v>225996.44562499999</v>
      </c>
      <c r="K105" s="22">
        <f>SUM(K98:K104)</f>
        <v>0</v>
      </c>
      <c r="L105" s="22">
        <f t="shared" ref="L105:M105" si="10">SUM(L98:L104)</f>
        <v>0</v>
      </c>
      <c r="M105" s="22">
        <f t="shared" si="10"/>
        <v>0</v>
      </c>
    </row>
  </sheetData>
  <mergeCells count="14">
    <mergeCell ref="A93:M93"/>
    <mergeCell ref="A94:A95"/>
    <mergeCell ref="A78:M78"/>
    <mergeCell ref="A79:A80"/>
    <mergeCell ref="A63:M63"/>
    <mergeCell ref="A64:A65"/>
    <mergeCell ref="A48:M48"/>
    <mergeCell ref="A49:A50"/>
    <mergeCell ref="A3:M3"/>
    <mergeCell ref="A33:M33"/>
    <mergeCell ref="A34:A35"/>
    <mergeCell ref="A18:M18"/>
    <mergeCell ref="A19:A20"/>
    <mergeCell ref="A4:A5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cols>
    <col min="1" max="1" width="9.140625" customWidth="1"/>
  </cols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2023-10-25T12:33:32Z</dcterms:modified>
</cp:coreProperties>
</file>